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60" windowWidth="15030" windowHeight="8175" firstSheet="1" activeTab="1"/>
  </bookViews>
  <sheets>
    <sheet name="zajęcia gastronomiczne" sheetId="1" state="hidden" r:id="rId1"/>
    <sheet name="Formularz cenowy dla cz. 2" sheetId="2" r:id="rId2"/>
    <sheet name="raport z szacownia" sheetId="3" state="hidden" r:id="rId3"/>
  </sheets>
  <calcPr calcId="145621" fullPrecision="0"/>
</workbook>
</file>

<file path=xl/calcChain.xml><?xml version="1.0" encoding="utf-8"?>
<calcChain xmlns="http://schemas.openxmlformats.org/spreadsheetml/2006/main">
  <c r="I9" i="2" l="1"/>
  <c r="I10" i="2"/>
  <c r="I11" i="2"/>
  <c r="I12" i="2"/>
  <c r="I19" i="2" s="1"/>
  <c r="I13" i="2"/>
  <c r="I14" i="2"/>
  <c r="I15" i="2"/>
  <c r="I16" i="2"/>
  <c r="I17" i="2"/>
  <c r="I18" i="2"/>
  <c r="I8" i="2"/>
  <c r="I20" i="2" l="1"/>
  <c r="I21" i="2" s="1"/>
  <c r="W30" i="1"/>
  <c r="P30" i="1"/>
  <c r="N30" i="1" s="1"/>
  <c r="O30" i="1"/>
  <c r="L30" i="1"/>
  <c r="J30" i="1" s="1"/>
  <c r="K30" i="1"/>
  <c r="H30" i="1"/>
  <c r="G30" i="1"/>
  <c r="F30" i="1"/>
  <c r="W29" i="1"/>
  <c r="P29" i="1"/>
  <c r="O29" i="1"/>
  <c r="N29" i="1"/>
  <c r="L29" i="1"/>
  <c r="J29" i="1" s="1"/>
  <c r="K29" i="1"/>
  <c r="H29" i="1"/>
  <c r="G29" i="1"/>
  <c r="F29" i="1" s="1"/>
  <c r="W28" i="1"/>
  <c r="P28" i="1"/>
  <c r="N28" i="1" s="1"/>
  <c r="O28" i="1"/>
  <c r="L28" i="1"/>
  <c r="J28" i="1" s="1"/>
  <c r="K28" i="1"/>
  <c r="H28" i="1"/>
  <c r="G28" i="1"/>
  <c r="F28" i="1" s="1"/>
  <c r="W27" i="1"/>
  <c r="P27" i="1"/>
  <c r="N27" i="1" s="1"/>
  <c r="O27" i="1"/>
  <c r="L27" i="1"/>
  <c r="J27" i="1" s="1"/>
  <c r="K27" i="1"/>
  <c r="H27" i="1"/>
  <c r="G27" i="1"/>
  <c r="F27" i="1" s="1"/>
  <c r="W26" i="1"/>
  <c r="P26" i="1"/>
  <c r="N26" i="1" s="1"/>
  <c r="O26" i="1"/>
  <c r="O31" i="1" s="1"/>
  <c r="L26" i="1"/>
  <c r="K26" i="1"/>
  <c r="J26" i="1"/>
  <c r="H26" i="1"/>
  <c r="G26" i="1"/>
  <c r="F26" i="1"/>
  <c r="W25" i="1"/>
  <c r="P25" i="1"/>
  <c r="N25" i="1" s="1"/>
  <c r="N31" i="1" s="1"/>
  <c r="O25" i="1"/>
  <c r="L25" i="1"/>
  <c r="J25" i="1" s="1"/>
  <c r="K25" i="1"/>
  <c r="K31" i="1" s="1"/>
  <c r="H25" i="1"/>
  <c r="G25" i="1"/>
  <c r="F25" i="1" s="1"/>
  <c r="G8" i="3"/>
  <c r="F8" i="3"/>
  <c r="E8" i="3"/>
  <c r="D8" i="3"/>
  <c r="C8" i="3"/>
  <c r="B8" i="3"/>
  <c r="H8" i="3" s="1"/>
  <c r="I7" i="3"/>
  <c r="H7" i="3"/>
  <c r="I6" i="3"/>
  <c r="H6" i="3"/>
  <c r="K15" i="1"/>
  <c r="K14" i="1"/>
  <c r="K13" i="1"/>
  <c r="K12" i="1"/>
  <c r="K11" i="1"/>
  <c r="K10" i="1"/>
  <c r="K9" i="1"/>
  <c r="K8" i="1"/>
  <c r="K7" i="1"/>
  <c r="K6" i="1"/>
  <c r="K16" i="1"/>
  <c r="L7" i="1"/>
  <c r="J7" i="1" s="1"/>
  <c r="L8" i="1"/>
  <c r="J8" i="1" s="1"/>
  <c r="L9" i="1"/>
  <c r="J9" i="1" s="1"/>
  <c r="L10" i="1"/>
  <c r="J10" i="1" s="1"/>
  <c r="L11" i="1"/>
  <c r="J11" i="1" s="1"/>
  <c r="L12" i="1"/>
  <c r="J12" i="1" s="1"/>
  <c r="L13" i="1"/>
  <c r="J13" i="1" s="1"/>
  <c r="L14" i="1"/>
  <c r="J14" i="1" s="1"/>
  <c r="L15" i="1"/>
  <c r="J15" i="1" s="1"/>
  <c r="L16" i="1"/>
  <c r="J16" i="1" s="1"/>
  <c r="L6" i="1"/>
  <c r="J6" i="1" s="1"/>
  <c r="H16" i="1"/>
  <c r="F16" i="1" s="1"/>
  <c r="H7" i="1"/>
  <c r="H8" i="1"/>
  <c r="H9" i="1"/>
  <c r="H10" i="1"/>
  <c r="H11" i="1"/>
  <c r="H12" i="1"/>
  <c r="H13" i="1"/>
  <c r="H14" i="1"/>
  <c r="H15" i="1"/>
  <c r="H6" i="1"/>
  <c r="S25" i="1" l="1"/>
  <c r="U25" i="1" s="1"/>
  <c r="F31" i="1"/>
  <c r="S31" i="1"/>
  <c r="U31" i="1" s="1"/>
  <c r="S27" i="1"/>
  <c r="U27" i="1" s="1"/>
  <c r="S29" i="1"/>
  <c r="U29" i="1" s="1"/>
  <c r="J31" i="1"/>
  <c r="G31" i="1"/>
  <c r="T31" i="1" s="1"/>
  <c r="V31" i="1" s="1"/>
  <c r="S28" i="1"/>
  <c r="U28" i="1" s="1"/>
  <c r="S26" i="1"/>
  <c r="U26" i="1" s="1"/>
  <c r="S30" i="1"/>
  <c r="U30" i="1" s="1"/>
  <c r="I8" i="3"/>
  <c r="T26" i="1"/>
  <c r="V26" i="1" s="1"/>
  <c r="T30" i="1"/>
  <c r="V30" i="1" s="1"/>
  <c r="T25" i="1"/>
  <c r="V25" i="1" s="1"/>
  <c r="T27" i="1"/>
  <c r="V27" i="1" s="1"/>
  <c r="T28" i="1"/>
  <c r="V28" i="1" s="1"/>
  <c r="T29" i="1"/>
  <c r="V29" i="1" s="1"/>
  <c r="O7" i="1"/>
  <c r="O8" i="1"/>
  <c r="O9" i="1"/>
  <c r="O10" i="1"/>
  <c r="O11" i="1"/>
  <c r="O12" i="1"/>
  <c r="O13" i="1"/>
  <c r="O14" i="1"/>
  <c r="O15" i="1"/>
  <c r="O16" i="1"/>
  <c r="O6" i="1"/>
  <c r="F7" i="1"/>
  <c r="G7" i="1"/>
  <c r="F8" i="1"/>
  <c r="G8" i="1"/>
  <c r="F9" i="1"/>
  <c r="G9" i="1"/>
  <c r="F10" i="1"/>
  <c r="G10" i="1"/>
  <c r="F11" i="1"/>
  <c r="G11" i="1"/>
  <c r="F12" i="1"/>
  <c r="G12" i="1"/>
  <c r="F13" i="1"/>
  <c r="G13" i="1"/>
  <c r="F14" i="1"/>
  <c r="G14" i="1"/>
  <c r="F15" i="1"/>
  <c r="G15" i="1"/>
  <c r="G16" i="1"/>
  <c r="G6" i="1"/>
  <c r="F6" i="1"/>
  <c r="F17" i="1" l="1"/>
  <c r="W7" i="1"/>
  <c r="W8" i="1"/>
  <c r="W9" i="1"/>
  <c r="W10" i="1"/>
  <c r="W11" i="1"/>
  <c r="W12" i="1"/>
  <c r="W13" i="1"/>
  <c r="W14" i="1"/>
  <c r="W15" i="1"/>
  <c r="W16" i="1"/>
  <c r="W6" i="1" l="1"/>
  <c r="W17" i="1" s="1"/>
  <c r="T9" i="1" l="1"/>
  <c r="V9" i="1" s="1"/>
  <c r="T13" i="1"/>
  <c r="V13" i="1" s="1"/>
  <c r="T14" i="1"/>
  <c r="V14" i="1" s="1"/>
  <c r="P7" i="1"/>
  <c r="N7" i="1" s="1"/>
  <c r="P8" i="1"/>
  <c r="N8" i="1" s="1"/>
  <c r="P9" i="1"/>
  <c r="N9" i="1" s="1"/>
  <c r="P10" i="1"/>
  <c r="N10" i="1" s="1"/>
  <c r="P11" i="1"/>
  <c r="N11" i="1" s="1"/>
  <c r="P12" i="1"/>
  <c r="N12" i="1" s="1"/>
  <c r="P13" i="1"/>
  <c r="N13" i="1" s="1"/>
  <c r="P14" i="1"/>
  <c r="N14" i="1" s="1"/>
  <c r="P15" i="1"/>
  <c r="N15" i="1" s="1"/>
  <c r="P16" i="1"/>
  <c r="N16" i="1" s="1"/>
  <c r="P6" i="1"/>
  <c r="N6" i="1" s="1"/>
  <c r="T12" i="1" l="1"/>
  <c r="V12" i="1" s="1"/>
  <c r="T8" i="1"/>
  <c r="V8" i="1" s="1"/>
  <c r="T15" i="1"/>
  <c r="V15" i="1" s="1"/>
  <c r="T11" i="1"/>
  <c r="V11" i="1" s="1"/>
  <c r="T7" i="1"/>
  <c r="V7" i="1" s="1"/>
  <c r="T16" i="1"/>
  <c r="V16" i="1" s="1"/>
  <c r="G17" i="1"/>
  <c r="O17" i="1"/>
  <c r="T10" i="1"/>
  <c r="V10" i="1" s="1"/>
  <c r="J17" i="1"/>
  <c r="K17" i="1"/>
  <c r="N17" i="1"/>
  <c r="S16" i="1"/>
  <c r="U16" i="1" s="1"/>
  <c r="S14" i="1"/>
  <c r="U14" i="1" s="1"/>
  <c r="S12" i="1"/>
  <c r="U12" i="1" s="1"/>
  <c r="S10" i="1"/>
  <c r="U10" i="1" s="1"/>
  <c r="S8" i="1"/>
  <c r="U8" i="1" s="1"/>
  <c r="S15" i="1"/>
  <c r="U15" i="1" s="1"/>
  <c r="S13" i="1"/>
  <c r="U13" i="1" s="1"/>
  <c r="S11" i="1"/>
  <c r="U11" i="1" s="1"/>
  <c r="S9" i="1"/>
  <c r="U9" i="1" s="1"/>
  <c r="S7" i="1"/>
  <c r="U7" i="1" s="1"/>
  <c r="T6" i="1"/>
  <c r="V6" i="1" s="1"/>
  <c r="V17" i="1" l="1"/>
  <c r="T17" i="1"/>
  <c r="S17" i="1"/>
  <c r="S6" i="1"/>
  <c r="U6" i="1" s="1"/>
  <c r="U17" i="1" s="1"/>
</calcChain>
</file>

<file path=xl/sharedStrings.xml><?xml version="1.0" encoding="utf-8"?>
<sst xmlns="http://schemas.openxmlformats.org/spreadsheetml/2006/main" count="167" uniqueCount="102">
  <si>
    <t>Zadanie</t>
  </si>
  <si>
    <t>Nazwa</t>
  </si>
  <si>
    <t xml:space="preserve">I wykonawca </t>
  </si>
  <si>
    <t>II wykonawca</t>
  </si>
  <si>
    <t>III wykonawca</t>
  </si>
  <si>
    <t>VAT</t>
  </si>
  <si>
    <t>ILOŚĆ</t>
  </si>
  <si>
    <t>NETTO jedn</t>
  </si>
  <si>
    <t>BRUTTO jedn</t>
  </si>
  <si>
    <t xml:space="preserve">NETTO jedn </t>
  </si>
  <si>
    <t>Razem Netto</t>
  </si>
  <si>
    <t>Razem Brutto</t>
  </si>
  <si>
    <t>Razem 3 wykonawców</t>
  </si>
  <si>
    <t>Średnia od 3 wykonawców</t>
  </si>
  <si>
    <t>Netto</t>
  </si>
  <si>
    <t>Brutto</t>
  </si>
  <si>
    <t>Średnia netto</t>
  </si>
  <si>
    <t>Średnia brutto</t>
  </si>
  <si>
    <t>opis</t>
  </si>
  <si>
    <t>jed. miary</t>
  </si>
  <si>
    <t>szt.</t>
  </si>
  <si>
    <t>Zlewozmywak</t>
  </si>
  <si>
    <t>Kuchnia</t>
  </si>
  <si>
    <t>Okap</t>
  </si>
  <si>
    <t>przyścienny, ze stali nierdzewnej z łapaczmi tłuszczu, wyciągowy z oswietleniem</t>
  </si>
  <si>
    <t>Stół roboczy</t>
  </si>
  <si>
    <t xml:space="preserve"> z szafka z 2 półkami, zamykany 3 drzwiami w tym 2 drzwi przesywnych całość wykonana ze stali nierdzewnej</t>
  </si>
  <si>
    <t>Zmywarka gastronomiczna</t>
  </si>
  <si>
    <t>z funkcją wyparzania, zasilanie 400V ze stali nierdzewnej z płynną regulacja czasu mycia 0-240s. Wyposażona w 1 kosze do talerzy, 1 kosz do mycia szkła, kosz do sztućców, w dwa dozowniki płynów (myjący i nabłyszczający)</t>
  </si>
  <si>
    <t>Lodówko-zamrażarka</t>
  </si>
  <si>
    <t>kolor inox pojemność całkowita 350L, zamrażarnik szufladowy</t>
  </si>
  <si>
    <t>4 palnikowa ceramiczna elektryczna z piekarnikiem z termoobiegiem z funkcją supergrill, inox</t>
  </si>
  <si>
    <t>Kuchnia gastronomiczna z piekarnikiem</t>
  </si>
  <si>
    <t>4 palnikowa elektryczna indukcyjna z piekarnikiem z termoobiegiem, Urządzenie wyposażone jest w programator elektroniczny, piekarnik o pojemności 66-70 l, grill, rożen wymuszony obieg powietrza oraz rożen obrotowy</t>
  </si>
  <si>
    <t>Piec</t>
  </si>
  <si>
    <t xml:space="preserve">jednokomorowy konwekcyjny zasilanie 230V, pojemność komory 34L, max temperatura 250 st.C. z wentylatorem,
wyłącznikiem czasowym,w zestawie 3 ruszty do pieczenia i 1 blacha do wypieku ciast, 4 poziomy, wymiary komory  4000x300x260 mm
</t>
  </si>
  <si>
    <t>Patelnia elektryczna</t>
  </si>
  <si>
    <t>wykonana ze stali nierdzewnej, zasilanie 400V, płynna regulacja temperatury max. 300 st.C.,powierzchnia robocza 570x430 mm, ręczny przechył misy, termostat bezpieczeństwa z automatycznym resetem</t>
  </si>
  <si>
    <t>Robot wielofunkcyjny</t>
  </si>
  <si>
    <t>szatkownica z cutter-wilkiem zasielanie 230V, z zestawem 4 tarcz do warzyw,oraz nożem do kutter wilka, pojemność 2,9-3,7L, 1500obr/min,</t>
  </si>
  <si>
    <t xml:space="preserve">szafka wisząca szer. 80cm z suszarką </t>
  </si>
  <si>
    <t xml:space="preserve">szafka zlewowa dolna szer. 80 cm </t>
  </si>
  <si>
    <t>szafki wolnostojące "wyspa" szer. 210 cm x dł. 100 cm</t>
  </si>
  <si>
    <t xml:space="preserve">stół 180 x 90 cm </t>
  </si>
  <si>
    <t xml:space="preserve">regał zamykany gastronomiczny dł. 265 cm </t>
  </si>
  <si>
    <t xml:space="preserve">taborety kuchenne </t>
  </si>
  <si>
    <t>Meble kuchenne gastronomiczne do wyposażenia pracowni wykonane z płyty wiórowej o gr. 18 mm w kolorze PATYNA U1115</t>
  </si>
  <si>
    <t>z blokiem szufladami i szafką z 2 półkami zamykana drzwiami, całość wykonana ze stali nierdzewnej</t>
  </si>
  <si>
    <t>zestaw</t>
  </si>
  <si>
    <t>Projekt współfinansowany przez Unię Europejską w ramach Europejskiego Funduszu Społecznego pn. "Zainwestuj w zawodówkę"</t>
  </si>
  <si>
    <t>Formularz cenowy</t>
  </si>
  <si>
    <t>Pozycja z budżetu</t>
  </si>
  <si>
    <t>LP.</t>
  </si>
  <si>
    <t>Rodzaj pomocy</t>
  </si>
  <si>
    <t>Opis</t>
  </si>
  <si>
    <t>Jedn. 
miary</t>
  </si>
  <si>
    <t>Ilość</t>
  </si>
  <si>
    <t>Cena jednostkowa netto</t>
  </si>
  <si>
    <t>Wartość netto</t>
  </si>
  <si>
    <t>Łącznie wartość netto</t>
  </si>
  <si>
    <t>Ogółem wartość brutto</t>
  </si>
  <si>
    <t>……………………………………………………………</t>
  </si>
  <si>
    <t>Zadanie 2</t>
  </si>
  <si>
    <t>modernizacja kształcenia w zawodzie kucharz i stolarz</t>
  </si>
  <si>
    <t>2 komorowy z przedłużonym blatem, zlewy z prawej strony,  w obudowie ze stali nierdzewnej ze wzmocnieniem dolnym na wys 150 mm od dołu</t>
  </si>
  <si>
    <t>Projekt współfinansowany przez Unię Europejską w ramach Europejskiego Funduszu Społecznego</t>
  </si>
  <si>
    <t>Projekt  pn. „Zainwestuj w zawodówkę”</t>
  </si>
  <si>
    <t>Rodzaj pomocy dydaktycznych</t>
  </si>
  <si>
    <t>I WYKONAWCA</t>
  </si>
  <si>
    <t>II WYKONAWCA</t>
  </si>
  <si>
    <t>III WYKONAWCA</t>
  </si>
  <si>
    <t>Średnie wynagrodzenie</t>
  </si>
  <si>
    <t>Wartość brutto</t>
  </si>
  <si>
    <t>RAZEM</t>
  </si>
  <si>
    <t>Cz. 1 - Meble kuchenne gastronomiczne do wyposażenia pracowni</t>
  </si>
  <si>
    <t>Cz. 2 - sprzęt gastronomiczny</t>
  </si>
  <si>
    <t>kuchnia 4-palnikowa gazowo-elektryczna z piekarnikiem z termoobiegiem</t>
  </si>
  <si>
    <t>okap</t>
  </si>
  <si>
    <t>stół roboczy</t>
  </si>
  <si>
    <t>stół roboczy z szufladami i drzwiczkami</t>
  </si>
  <si>
    <t>zmywarka gastronomiczna</t>
  </si>
  <si>
    <t>lodówko-zamrażarka</t>
  </si>
  <si>
    <t>kuchnia gastronomiczna z piekarnikiem</t>
  </si>
  <si>
    <t>piec jednokomorowy</t>
  </si>
  <si>
    <t>patelnia elektryczna</t>
  </si>
  <si>
    <t>robot wielofunkcyjny</t>
  </si>
  <si>
    <t>Raport z szacowania - wyposażenie pracowni gastronomicznej</t>
  </si>
  <si>
    <t>zlewozmywak dwukomorowy w obudowie ze stali z przedłużonym blatem</t>
  </si>
  <si>
    <t>Część 2 – dostawa sprzętu gastronomicznego do pracowni gastronomicznej</t>
  </si>
  <si>
    <t xml:space="preserve">Podpisy osób upoważnionych do  reprezentowania Wykonawcy </t>
  </si>
  <si>
    <t>dwukomorowy z przedłużonym blatem, zlewy z prawej strony, w obudowie ze stali nierdzewnej ze wzmocnieniem dolnym na wys. 150 mm od dołu, wymiary 1700x600x850</t>
  </si>
  <si>
    <t>ceramiczna z funkcją supergrill, inox, wymiary 500-600x600x850, moc 8,7-10 kW</t>
  </si>
  <si>
    <t>przyścienny, ze stali nierdzewnej z łapaczmi tłuszczu, wyciągowy z oświetleniem</t>
  </si>
  <si>
    <t>z szafką i z 2 półkami, zamykany 3 drzwiami w tym 2 drzwi przesywnych całość wykonana ze stali nierdzewnej1, wymiary 200x600x850</t>
  </si>
  <si>
    <t>z blokiem, z szufladami i szafką z 2 półkami zamykana drzwiami, całość wykonana ze stali nierdzewnej, wymiary 1000x600x850</t>
  </si>
  <si>
    <t>z funkcją wyparzania, zasilanie 400V ze stali nierdzewnej z płynną regulacja czasu mycia 0-240s. Wyposażona w jeden kosz do talerzy, jeden kosz do mycia szkła, kosz do sztućców, w dwa dozowniki płynów (myjący i nabłyszczający), wymiary 600x600x850, moc 5-6,6 kW</t>
  </si>
  <si>
    <t>kolor inox, pojemność całkowita 350L, zamrażarnik szufladowy, wymiary 600x650x1900, moc 0,85 kW</t>
  </si>
  <si>
    <t>4 palnikowa, elektryczna, indukcyjna z piekarnikiem z termoobiegiem, urządzenie wyposażone w programator elektroniczny, piekarnik o pojemności 66-70 l, grill, rożen,wymuszony obieg powietrza oraz rożen obrotowy, wymiary 600x600x850, moc 10,5 kW</t>
  </si>
  <si>
    <t>jednokomorowy konwekcyjny zasilanie 230V, pojemność komory 34L, max temperatura 250 st.C. z wentylatorem, wyłącznikiem czasowym, w zestawie 3 ruszty do pieczenia i jedna blacha do wypieku ciast, 4 poziomy, wymiary komory  4000x300x260 mm, wymiary 550x470x330, moc 2,4 kW</t>
  </si>
  <si>
    <t>wykonana ze stali nierdzewnej, zasilanie 400V, płynna regulacja temperatury max. 300 st.C., powierzchnia robocza 570x430 mm, ręczny przechył misy, termostat bezpieczeństwa z automatycznym resetem, wymiary 700x800x950, moc 5,4 kW</t>
  </si>
  <si>
    <t>szatkownica z cutter-wilkiem zasielanie 230V, z zestawem 4 tarcz do warzyw,oraz nożem do kutter wilka, pojemność 2,9-3,7L, 1500obr/min., wymiary 220x360x450, moc 0,55-075 kW</t>
  </si>
  <si>
    <t>Nr sprawy:  ZP.271.21.2014                                                                                    Załącznik nr 2.2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</si>
</sst>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29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sz val="8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b/>
      <sz val="11"/>
      <color indexed="8"/>
      <name val="Czcionka tekstu podstawowego"/>
      <charset val="238"/>
    </font>
    <font>
      <b/>
      <sz val="8"/>
      <color theme="1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name val="Arial"/>
      <family val="2"/>
      <charset val="238"/>
    </font>
    <font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8"/>
      <color indexed="8"/>
      <name val="Times New Roman"/>
      <family val="1"/>
      <charset val="238"/>
    </font>
    <font>
      <sz val="10"/>
      <color rgb="FF000000"/>
      <name val="Czcionka tekstu podstawowego"/>
      <family val="2"/>
      <charset val="238"/>
    </font>
    <font>
      <b/>
      <sz val="8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b/>
      <sz val="9"/>
      <color indexed="8"/>
      <name val="Arial"/>
      <family val="2"/>
      <charset val="238"/>
    </font>
    <font>
      <b/>
      <sz val="8"/>
      <color indexed="8"/>
      <name val="Czcionka tekstu podstawowego"/>
      <charset val="238"/>
    </font>
    <font>
      <b/>
      <sz val="10"/>
      <color indexed="8"/>
      <name val="Czcionka tekstu podstawowego"/>
      <charset val="238"/>
    </font>
    <font>
      <b/>
      <sz val="8"/>
      <name val="Arial"/>
      <family val="2"/>
      <charset val="238"/>
    </font>
    <font>
      <b/>
      <sz val="11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0" xfId="0" applyFont="1"/>
    <xf numFmtId="164" fontId="2" fillId="2" borderId="1" xfId="0" applyNumberFormat="1" applyFont="1" applyFill="1" applyBorder="1" applyAlignment="1">
      <alignment horizontal="right"/>
    </xf>
    <xf numFmtId="164" fontId="2" fillId="5" borderId="1" xfId="0" applyNumberFormat="1" applyFont="1" applyFill="1" applyBorder="1" applyAlignment="1">
      <alignment horizontal="right"/>
    </xf>
    <xf numFmtId="164" fontId="2" fillId="3" borderId="1" xfId="0" applyNumberFormat="1" applyFont="1" applyFill="1" applyBorder="1" applyAlignment="1">
      <alignment horizontal="right"/>
    </xf>
    <xf numFmtId="9" fontId="2" fillId="6" borderId="2" xfId="0" applyNumberFormat="1" applyFont="1" applyFill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0" fillId="3" borderId="1" xfId="0" applyNumberFormat="1" applyFill="1" applyBorder="1"/>
    <xf numFmtId="164" fontId="0" fillId="7" borderId="1" xfId="0" applyNumberFormat="1" applyFill="1" applyBorder="1"/>
    <xf numFmtId="164" fontId="0" fillId="0" borderId="1" xfId="0" applyNumberFormat="1" applyBorder="1"/>
    <xf numFmtId="164" fontId="5" fillId="3" borderId="1" xfId="0" applyNumberFormat="1" applyFont="1" applyFill="1" applyBorder="1" applyAlignment="1">
      <alignment horizontal="center"/>
    </xf>
    <xf numFmtId="164" fontId="5" fillId="3" borderId="1" xfId="0" applyNumberFormat="1" applyFont="1" applyFill="1" applyBorder="1"/>
    <xf numFmtId="164" fontId="5" fillId="7" borderId="1" xfId="0" applyNumberFormat="1" applyFont="1" applyFill="1" applyBorder="1"/>
    <xf numFmtId="164" fontId="1" fillId="2" borderId="1" xfId="0" applyNumberFormat="1" applyFont="1" applyFill="1" applyBorder="1"/>
    <xf numFmtId="164" fontId="1" fillId="5" borderId="1" xfId="0" applyNumberFormat="1" applyFont="1" applyFill="1" applyBorder="1"/>
    <xf numFmtId="164" fontId="1" fillId="3" borderId="1" xfId="0" applyNumberFormat="1" applyFont="1" applyFill="1" applyBorder="1"/>
    <xf numFmtId="164" fontId="5" fillId="0" borderId="1" xfId="0" applyNumberFormat="1" applyFont="1" applyBorder="1"/>
    <xf numFmtId="0" fontId="1" fillId="8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64" fontId="4" fillId="5" borderId="1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11" fillId="9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8" borderId="0" xfId="0" applyFont="1" applyFill="1" applyBorder="1" applyAlignment="1">
      <alignment vertical="center" textRotation="90"/>
    </xf>
    <xf numFmtId="0" fontId="15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 vertical="center"/>
    </xf>
    <xf numFmtId="0" fontId="0" fillId="0" borderId="0" xfId="0" applyBorder="1"/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 wrapText="1"/>
    </xf>
    <xf numFmtId="0" fontId="11" fillId="9" borderId="3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44" fontId="12" fillId="0" borderId="1" xfId="0" applyNumberFormat="1" applyFont="1" applyBorder="1" applyAlignment="1">
      <alignment horizontal="center" vertical="center" wrapText="1"/>
    </xf>
    <xf numFmtId="44" fontId="22" fillId="0" borderId="1" xfId="0" applyNumberFormat="1" applyFont="1" applyBorder="1" applyAlignment="1">
      <alignment vertical="center"/>
    </xf>
    <xf numFmtId="44" fontId="22" fillId="0" borderId="1" xfId="0" applyNumberFormat="1" applyFont="1" applyBorder="1"/>
    <xf numFmtId="164" fontId="0" fillId="3" borderId="7" xfId="0" applyNumberFormat="1" applyFill="1" applyBorder="1" applyAlignment="1">
      <alignment horizontal="center"/>
    </xf>
    <xf numFmtId="164" fontId="0" fillId="7" borderId="7" xfId="0" applyNumberFormat="1" applyFill="1" applyBorder="1"/>
    <xf numFmtId="164" fontId="0" fillId="3" borderId="7" xfId="0" applyNumberFormat="1" applyFill="1" applyBorder="1"/>
    <xf numFmtId="164" fontId="2" fillId="5" borderId="3" xfId="0" applyNumberFormat="1" applyFont="1" applyFill="1" applyBorder="1" applyAlignment="1">
      <alignment horizontal="right"/>
    </xf>
    <xf numFmtId="164" fontId="2" fillId="3" borderId="2" xfId="0" applyNumberFormat="1" applyFont="1" applyFill="1" applyBorder="1" applyAlignment="1">
      <alignment horizontal="right"/>
    </xf>
    <xf numFmtId="164" fontId="2" fillId="2" borderId="3" xfId="0" applyNumberFormat="1" applyFont="1" applyFill="1" applyBorder="1" applyAlignment="1">
      <alignment horizontal="right"/>
    </xf>
    <xf numFmtId="164" fontId="2" fillId="5" borderId="2" xfId="0" applyNumberFormat="1" applyFont="1" applyFill="1" applyBorder="1" applyAlignment="1">
      <alignment horizontal="right"/>
    </xf>
    <xf numFmtId="0" fontId="4" fillId="0" borderId="3" xfId="0" applyFont="1" applyBorder="1" applyAlignment="1">
      <alignment horizontal="center"/>
    </xf>
    <xf numFmtId="164" fontId="2" fillId="2" borderId="2" xfId="0" applyNumberFormat="1" applyFont="1" applyFill="1" applyBorder="1" applyAlignment="1">
      <alignment horizontal="right"/>
    </xf>
    <xf numFmtId="164" fontId="2" fillId="2" borderId="1" xfId="0" applyNumberFormat="1" applyFont="1" applyFill="1" applyBorder="1"/>
    <xf numFmtId="164" fontId="2" fillId="5" borderId="1" xfId="0" applyNumberFormat="1" applyFont="1" applyFill="1" applyBorder="1"/>
    <xf numFmtId="164" fontId="2" fillId="3" borderId="1" xfId="0" applyNumberFormat="1" applyFont="1" applyFill="1" applyBorder="1"/>
    <xf numFmtId="0" fontId="1" fillId="6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8" borderId="7" xfId="0" applyFont="1" applyFill="1" applyBorder="1" applyAlignment="1">
      <alignment horizontal="center"/>
    </xf>
    <xf numFmtId="0" fontId="1" fillId="8" borderId="5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left" wrapText="1"/>
    </xf>
    <xf numFmtId="0" fontId="3" fillId="4" borderId="7" xfId="0" applyFont="1" applyFill="1" applyBorder="1" applyAlignment="1">
      <alignment horizontal="left" wrapText="1"/>
    </xf>
    <xf numFmtId="0" fontId="3" fillId="4" borderId="5" xfId="0" applyFont="1" applyFill="1" applyBorder="1" applyAlignment="1">
      <alignment horizontal="left" wrapText="1"/>
    </xf>
    <xf numFmtId="0" fontId="3" fillId="4" borderId="4" xfId="0" applyFont="1" applyFill="1" applyBorder="1" applyAlignment="1">
      <alignment horizontal="center" wrapText="1"/>
    </xf>
    <xf numFmtId="0" fontId="3" fillId="4" borderId="7" xfId="0" applyFont="1" applyFill="1" applyBorder="1" applyAlignment="1">
      <alignment horizontal="center" wrapText="1"/>
    </xf>
    <xf numFmtId="0" fontId="3" fillId="4" borderId="5" xfId="0" applyFont="1" applyFill="1" applyBorder="1" applyAlignment="1">
      <alignment horizontal="center" wrapText="1"/>
    </xf>
    <xf numFmtId="0" fontId="1" fillId="8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5" fillId="7" borderId="4" xfId="0" applyFont="1" applyFill="1" applyBorder="1" applyAlignment="1">
      <alignment horizontal="center" wrapText="1"/>
    </xf>
    <xf numFmtId="0" fontId="5" fillId="7" borderId="5" xfId="0" applyFont="1" applyFill="1" applyBorder="1" applyAlignment="1">
      <alignment horizontal="center" wrapText="1"/>
    </xf>
    <xf numFmtId="0" fontId="5" fillId="7" borderId="1" xfId="0" applyFont="1" applyFill="1" applyBorder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10" borderId="3" xfId="0" applyFont="1" applyFill="1" applyBorder="1" applyAlignment="1">
      <alignment horizontal="center"/>
    </xf>
    <xf numFmtId="0" fontId="10" fillId="10" borderId="6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 textRotation="90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0" fontId="21" fillId="0" borderId="8" xfId="0" applyFont="1" applyBorder="1" applyAlignment="1">
      <alignment horizont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6" fillId="0" borderId="0" xfId="0" applyFont="1" applyAlignment="1">
      <alignment horizontal="center" wrapText="1"/>
    </xf>
    <xf numFmtId="0" fontId="10" fillId="9" borderId="1" xfId="0" applyFont="1" applyFill="1" applyBorder="1" applyAlignment="1">
      <alignment vertical="center"/>
    </xf>
    <xf numFmtId="0" fontId="10" fillId="9" borderId="1" xfId="0" applyFont="1" applyFill="1" applyBorder="1" applyAlignment="1">
      <alignment vertical="center" wrapText="1"/>
    </xf>
    <xf numFmtId="0" fontId="24" fillId="8" borderId="1" xfId="0" applyFont="1" applyFill="1" applyBorder="1" applyAlignment="1">
      <alignment horizontal="center" vertical="center" wrapText="1"/>
    </xf>
    <xf numFmtId="0" fontId="25" fillId="8" borderId="1" xfId="0" applyFont="1" applyFill="1" applyBorder="1" applyAlignment="1">
      <alignment vertical="center" wrapText="1"/>
    </xf>
    <xf numFmtId="0" fontId="26" fillId="8" borderId="1" xfId="0" applyFont="1" applyFill="1" applyBorder="1" applyAlignment="1">
      <alignment horizontal="left" vertical="center" wrapText="1"/>
    </xf>
    <xf numFmtId="0" fontId="26" fillId="8" borderId="1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right"/>
    </xf>
    <xf numFmtId="0" fontId="14" fillId="0" borderId="6" xfId="0" applyFont="1" applyBorder="1" applyAlignment="1">
      <alignment horizontal="right"/>
    </xf>
    <xf numFmtId="0" fontId="14" fillId="0" borderId="2" xfId="0" applyFont="1" applyBorder="1" applyAlignment="1">
      <alignment horizontal="right"/>
    </xf>
    <xf numFmtId="0" fontId="27" fillId="8" borderId="1" xfId="0" applyFont="1" applyFill="1" applyBorder="1" applyAlignment="1">
      <alignment horizontal="center" vertical="center" wrapText="1"/>
    </xf>
    <xf numFmtId="164" fontId="28" fillId="8" borderId="1" xfId="0" applyNumberFormat="1" applyFont="1" applyFill="1" applyBorder="1" applyAlignment="1" applyProtection="1">
      <alignment horizontal="right" vertical="center"/>
      <protection locked="0"/>
    </xf>
    <xf numFmtId="164" fontId="28" fillId="8" borderId="1" xfId="0" applyNumberFormat="1" applyFont="1" applyFill="1" applyBorder="1" applyAlignment="1" applyProtection="1">
      <alignment vertical="center"/>
      <protection locked="0"/>
    </xf>
    <xf numFmtId="164" fontId="27" fillId="8" borderId="1" xfId="0" applyNumberFormat="1" applyFont="1" applyFill="1" applyBorder="1" applyAlignment="1" applyProtection="1">
      <alignment horizontal="right" vertical="center"/>
      <protection locked="0"/>
    </xf>
    <xf numFmtId="164" fontId="27" fillId="8" borderId="1" xfId="0" applyNumberFormat="1" applyFont="1" applyFill="1" applyBorder="1" applyAlignment="1" applyProtection="1">
      <alignment vertical="center"/>
      <protection locked="0"/>
    </xf>
    <xf numFmtId="164" fontId="27" fillId="8" borderId="1" xfId="0" applyNumberFormat="1" applyFont="1" applyFill="1" applyBorder="1" applyAlignment="1" applyProtection="1">
      <alignment horizontal="right" vertical="center" wrapText="1"/>
      <protection locked="0"/>
    </xf>
    <xf numFmtId="164" fontId="14" fillId="0" borderId="4" xfId="0" applyNumberFormat="1" applyFont="1" applyBorder="1" applyAlignment="1" applyProtection="1">
      <alignment horizontal="right" vertical="center"/>
      <protection locked="0"/>
    </xf>
    <xf numFmtId="164" fontId="14" fillId="0" borderId="1" xfId="0" applyNumberFormat="1" applyFont="1" applyBorder="1" applyAlignment="1" applyProtection="1">
      <alignment horizontal="right" vertical="center"/>
      <protection locked="0"/>
    </xf>
    <xf numFmtId="164" fontId="14" fillId="0" borderId="5" xfId="0" applyNumberFormat="1" applyFont="1" applyBorder="1" applyAlignment="1" applyProtection="1">
      <alignment horizontal="right" vertical="center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0</xdr:row>
      <xdr:rowOff>57149</xdr:rowOff>
    </xdr:from>
    <xdr:to>
      <xdr:col>8</xdr:col>
      <xdr:colOff>342900</xdr:colOff>
      <xdr:row>0</xdr:row>
      <xdr:rowOff>680786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91275" y="57149"/>
          <a:ext cx="1152525" cy="623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221334</xdr:colOff>
      <xdr:row>0</xdr:row>
      <xdr:rowOff>95249</xdr:rowOff>
    </xdr:from>
    <xdr:to>
      <xdr:col>3</xdr:col>
      <xdr:colOff>471854</xdr:colOff>
      <xdr:row>0</xdr:row>
      <xdr:rowOff>700838</xdr:rowOff>
    </xdr:to>
    <xdr:pic>
      <xdr:nvPicPr>
        <xdr:cNvPr id="3" name="Picture 2" descr="KAPITAL_LUDZKI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21334" y="95249"/>
          <a:ext cx="1669745" cy="6055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104775</xdr:rowOff>
    </xdr:from>
    <xdr:to>
      <xdr:col>2</xdr:col>
      <xdr:colOff>714375</xdr:colOff>
      <xdr:row>0</xdr:row>
      <xdr:rowOff>704850</xdr:rowOff>
    </xdr:to>
    <xdr:pic>
      <xdr:nvPicPr>
        <xdr:cNvPr id="2" name="Picture 1" descr="KAPITAL_LUDZK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0150" y="104775"/>
          <a:ext cx="139065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114300</xdr:colOff>
      <xdr:row>0</xdr:row>
      <xdr:rowOff>66675</xdr:rowOff>
    </xdr:from>
    <xdr:to>
      <xdr:col>8</xdr:col>
      <xdr:colOff>104775</xdr:colOff>
      <xdr:row>0</xdr:row>
      <xdr:rowOff>609600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24425" y="66675"/>
          <a:ext cx="15621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31"/>
  <sheetViews>
    <sheetView topLeftCell="G16" workbookViewId="0">
      <selection activeCell="N17" sqref="N17:O17"/>
    </sheetView>
  </sheetViews>
  <sheetFormatPr defaultRowHeight="15"/>
  <cols>
    <col min="1" max="1" width="7.42578125" style="1" customWidth="1"/>
    <col min="2" max="2" width="16" style="1" customWidth="1"/>
    <col min="3" max="3" width="20.42578125" style="1" customWidth="1"/>
    <col min="4" max="4" width="10" style="1" customWidth="1"/>
    <col min="5" max="5" width="9.140625" style="1" customWidth="1"/>
    <col min="6" max="6" width="12.7109375" style="1" customWidth="1"/>
    <col min="7" max="7" width="12" style="1" customWidth="1"/>
    <col min="8" max="8" width="9.140625" style="1"/>
    <col min="9" max="9" width="9.42578125" style="1" bestFit="1" customWidth="1"/>
    <col min="10" max="10" width="12.7109375" style="1" customWidth="1"/>
    <col min="11" max="11" width="10.28515625" style="1" customWidth="1"/>
    <col min="12" max="12" width="9.140625" style="1"/>
    <col min="13" max="13" width="9.42578125" style="1" bestFit="1" customWidth="1"/>
    <col min="14" max="14" width="10.7109375" style="1" customWidth="1"/>
    <col min="15" max="15" width="12.140625" style="1" customWidth="1"/>
    <col min="16" max="16" width="9.140625" style="1"/>
    <col min="17" max="17" width="9.42578125" style="1" bestFit="1" customWidth="1"/>
    <col min="18" max="18" width="9.140625" style="1"/>
    <col min="19" max="19" width="12.85546875" customWidth="1"/>
    <col min="20" max="20" width="10.85546875" customWidth="1"/>
    <col min="21" max="21" width="11.140625" customWidth="1"/>
    <col min="22" max="22" width="12" customWidth="1"/>
    <col min="23" max="23" width="9.85546875" bestFit="1" customWidth="1"/>
  </cols>
  <sheetData>
    <row r="3" spans="1:23" ht="52.5" customHeight="1">
      <c r="S3" s="86" t="s">
        <v>12</v>
      </c>
      <c r="T3" s="86"/>
      <c r="U3" s="87" t="s">
        <v>13</v>
      </c>
      <c r="V3" s="88"/>
    </row>
    <row r="4" spans="1:23">
      <c r="A4" s="74" t="s">
        <v>0</v>
      </c>
      <c r="B4" s="75" t="s">
        <v>1</v>
      </c>
      <c r="C4" s="76" t="s">
        <v>18</v>
      </c>
      <c r="D4" s="76" t="s">
        <v>19</v>
      </c>
      <c r="E4" s="65" t="s">
        <v>6</v>
      </c>
      <c r="F4" s="78" t="s">
        <v>2</v>
      </c>
      <c r="G4" s="79"/>
      <c r="H4" s="79"/>
      <c r="I4" s="80"/>
      <c r="J4" s="81" t="s">
        <v>3</v>
      </c>
      <c r="K4" s="82"/>
      <c r="L4" s="82"/>
      <c r="M4" s="83"/>
      <c r="N4" s="62" t="s">
        <v>4</v>
      </c>
      <c r="O4" s="63"/>
      <c r="P4" s="63"/>
      <c r="Q4" s="64"/>
      <c r="R4" s="61" t="s">
        <v>5</v>
      </c>
      <c r="S4" s="86" t="s">
        <v>14</v>
      </c>
      <c r="T4" s="89" t="s">
        <v>15</v>
      </c>
      <c r="U4" s="90" t="s">
        <v>16</v>
      </c>
      <c r="V4" s="92" t="s">
        <v>17</v>
      </c>
    </row>
    <row r="5" spans="1:23" ht="32.25" customHeight="1">
      <c r="A5" s="74"/>
      <c r="B5" s="75"/>
      <c r="C5" s="77"/>
      <c r="D5" s="77"/>
      <c r="E5" s="67"/>
      <c r="F5" s="11" t="s">
        <v>10</v>
      </c>
      <c r="G5" s="11" t="s">
        <v>11</v>
      </c>
      <c r="H5" s="8" t="s">
        <v>7</v>
      </c>
      <c r="I5" s="8" t="s">
        <v>8</v>
      </c>
      <c r="J5" s="13" t="s">
        <v>10</v>
      </c>
      <c r="K5" s="13" t="s">
        <v>11</v>
      </c>
      <c r="L5" s="9" t="s">
        <v>9</v>
      </c>
      <c r="M5" s="9" t="s">
        <v>8</v>
      </c>
      <c r="N5" s="12" t="s">
        <v>10</v>
      </c>
      <c r="O5" s="12" t="s">
        <v>11</v>
      </c>
      <c r="P5" s="10" t="s">
        <v>7</v>
      </c>
      <c r="Q5" s="10" t="s">
        <v>8</v>
      </c>
      <c r="R5" s="61"/>
      <c r="S5" s="86"/>
      <c r="T5" s="89"/>
      <c r="U5" s="91"/>
      <c r="V5" s="92"/>
    </row>
    <row r="6" spans="1:23" ht="108" customHeight="1">
      <c r="A6" s="26">
        <v>1</v>
      </c>
      <c r="B6" s="27" t="s">
        <v>21</v>
      </c>
      <c r="C6" s="30" t="s">
        <v>64</v>
      </c>
      <c r="D6" s="27" t="s">
        <v>20</v>
      </c>
      <c r="E6" s="6">
        <v>1</v>
      </c>
      <c r="F6" s="14">
        <f>E6*H6</f>
        <v>1775</v>
      </c>
      <c r="G6" s="14">
        <f>E6*I6</f>
        <v>2183.25</v>
      </c>
      <c r="H6" s="2">
        <f t="shared" ref="H6:H16" si="0">I6-(I6*23/123)</f>
        <v>1775</v>
      </c>
      <c r="I6" s="2">
        <v>2183.25</v>
      </c>
      <c r="J6" s="3">
        <f t="shared" ref="J6:J16" si="1">E6*L6</f>
        <v>568.29</v>
      </c>
      <c r="K6" s="3">
        <f t="shared" ref="K6:K16" si="2">E6*M6</f>
        <v>699</v>
      </c>
      <c r="L6" s="3">
        <f t="shared" ref="L6" si="3">M6-(M6*23/123)</f>
        <v>568.29</v>
      </c>
      <c r="M6" s="3">
        <v>699</v>
      </c>
      <c r="N6" s="4">
        <f>E6*P6</f>
        <v>291.87</v>
      </c>
      <c r="O6" s="4">
        <f>E6*Q6</f>
        <v>359</v>
      </c>
      <c r="P6" s="4">
        <f>Q6-(Q6*23/123)</f>
        <v>291.87</v>
      </c>
      <c r="Q6" s="4">
        <v>359</v>
      </c>
      <c r="R6" s="5">
        <v>0.23</v>
      </c>
      <c r="S6" s="15">
        <f>F6+J6+N6</f>
        <v>2635.16</v>
      </c>
      <c r="T6" s="16">
        <f>G6+K6+O6</f>
        <v>3241.25</v>
      </c>
      <c r="U6" s="17">
        <f>S6/3</f>
        <v>878.39</v>
      </c>
      <c r="V6" s="17">
        <f>T6/3</f>
        <v>1080.42</v>
      </c>
      <c r="W6" s="18">
        <f>(I6+M6+Q6)/3</f>
        <v>1080.42</v>
      </c>
    </row>
    <row r="7" spans="1:23" ht="65.25" customHeight="1">
      <c r="A7" s="26">
        <v>2</v>
      </c>
      <c r="B7" s="27" t="s">
        <v>22</v>
      </c>
      <c r="C7" s="30" t="s">
        <v>31</v>
      </c>
      <c r="D7" s="27" t="s">
        <v>20</v>
      </c>
      <c r="E7" s="6">
        <v>1</v>
      </c>
      <c r="F7" s="14">
        <f t="shared" ref="F7:F15" si="4">E7*H7</f>
        <v>1560</v>
      </c>
      <c r="G7" s="14">
        <f t="shared" ref="G7:G16" si="5">E7*I7</f>
        <v>1918.8</v>
      </c>
      <c r="H7" s="2">
        <f t="shared" si="0"/>
        <v>1560</v>
      </c>
      <c r="I7" s="2">
        <v>1918.8</v>
      </c>
      <c r="J7" s="3">
        <f t="shared" si="1"/>
        <v>974.8</v>
      </c>
      <c r="K7" s="3">
        <f t="shared" si="2"/>
        <v>1199</v>
      </c>
      <c r="L7" s="3">
        <f t="shared" ref="L7:L16" si="6">M7-(M7*23/123)</f>
        <v>974.8</v>
      </c>
      <c r="M7" s="3">
        <v>1199</v>
      </c>
      <c r="N7" s="4">
        <f t="shared" ref="N7:N16" si="7">E7*P7</f>
        <v>812.2</v>
      </c>
      <c r="O7" s="4">
        <f t="shared" ref="O7:O16" si="8">E7*Q7</f>
        <v>999</v>
      </c>
      <c r="P7" s="4">
        <f t="shared" ref="P7:P16" si="9">Q7-(Q7*23/123)</f>
        <v>812.2</v>
      </c>
      <c r="Q7" s="4">
        <v>999</v>
      </c>
      <c r="R7" s="5">
        <v>0.23</v>
      </c>
      <c r="S7" s="15">
        <f t="shared" ref="S7:S17" si="10">F7+J7+N7</f>
        <v>3347</v>
      </c>
      <c r="T7" s="16">
        <f t="shared" ref="T7:T17" si="11">G7+K7+O7</f>
        <v>4116.8</v>
      </c>
      <c r="U7" s="17">
        <f t="shared" ref="U7:U16" si="12">S7/3</f>
        <v>1115.67</v>
      </c>
      <c r="V7" s="17">
        <f t="shared" ref="V7:V16" si="13">T7/3</f>
        <v>1372.27</v>
      </c>
      <c r="W7" s="18">
        <f t="shared" ref="W7:W16" si="14">(I7+M7+Q7)/3</f>
        <v>1372.27</v>
      </c>
    </row>
    <row r="8" spans="1:23" ht="51">
      <c r="A8" s="26">
        <v>3</v>
      </c>
      <c r="B8" s="27" t="s">
        <v>23</v>
      </c>
      <c r="C8" s="30" t="s">
        <v>24</v>
      </c>
      <c r="D8" s="27" t="s">
        <v>20</v>
      </c>
      <c r="E8" s="6">
        <v>1</v>
      </c>
      <c r="F8" s="14">
        <f t="shared" si="4"/>
        <v>480</v>
      </c>
      <c r="G8" s="14">
        <f t="shared" si="5"/>
        <v>590.4</v>
      </c>
      <c r="H8" s="2">
        <f t="shared" si="0"/>
        <v>480</v>
      </c>
      <c r="I8" s="2">
        <v>590.4</v>
      </c>
      <c r="J8" s="3">
        <f t="shared" si="1"/>
        <v>202.44</v>
      </c>
      <c r="K8" s="3">
        <f t="shared" si="2"/>
        <v>249</v>
      </c>
      <c r="L8" s="3">
        <f t="shared" si="6"/>
        <v>202.44</v>
      </c>
      <c r="M8" s="3">
        <v>249</v>
      </c>
      <c r="N8" s="4">
        <f t="shared" si="7"/>
        <v>275.61</v>
      </c>
      <c r="O8" s="4">
        <f t="shared" si="8"/>
        <v>339</v>
      </c>
      <c r="P8" s="4">
        <f t="shared" si="9"/>
        <v>275.61</v>
      </c>
      <c r="Q8" s="4">
        <v>339</v>
      </c>
      <c r="R8" s="5">
        <v>0.23</v>
      </c>
      <c r="S8" s="15">
        <f t="shared" si="10"/>
        <v>958.05</v>
      </c>
      <c r="T8" s="16">
        <f t="shared" si="11"/>
        <v>1178.4000000000001</v>
      </c>
      <c r="U8" s="17">
        <f t="shared" si="12"/>
        <v>319.35000000000002</v>
      </c>
      <c r="V8" s="17">
        <f t="shared" si="13"/>
        <v>392.8</v>
      </c>
      <c r="W8" s="18">
        <f t="shared" si="14"/>
        <v>392.8</v>
      </c>
    </row>
    <row r="9" spans="1:23" ht="63.75">
      <c r="A9" s="26">
        <v>4</v>
      </c>
      <c r="B9" s="27" t="s">
        <v>25</v>
      </c>
      <c r="C9" s="30" t="s">
        <v>26</v>
      </c>
      <c r="D9" s="27" t="s">
        <v>20</v>
      </c>
      <c r="E9" s="6">
        <v>1</v>
      </c>
      <c r="F9" s="14">
        <f t="shared" si="4"/>
        <v>2673</v>
      </c>
      <c r="G9" s="14">
        <f t="shared" si="5"/>
        <v>3287.79</v>
      </c>
      <c r="H9" s="2">
        <f t="shared" si="0"/>
        <v>2673</v>
      </c>
      <c r="I9" s="2">
        <v>3287.79</v>
      </c>
      <c r="J9" s="3">
        <f t="shared" si="1"/>
        <v>1179</v>
      </c>
      <c r="K9" s="3">
        <f t="shared" si="2"/>
        <v>1450.17</v>
      </c>
      <c r="L9" s="3">
        <f t="shared" si="6"/>
        <v>1179</v>
      </c>
      <c r="M9" s="3">
        <v>1450.17</v>
      </c>
      <c r="N9" s="4">
        <f t="shared" si="7"/>
        <v>1359</v>
      </c>
      <c r="O9" s="4">
        <f t="shared" si="8"/>
        <v>1671.57</v>
      </c>
      <c r="P9" s="4">
        <f t="shared" si="9"/>
        <v>1359</v>
      </c>
      <c r="Q9" s="4">
        <v>1671.57</v>
      </c>
      <c r="R9" s="5">
        <v>0.23</v>
      </c>
      <c r="S9" s="15">
        <f t="shared" si="10"/>
        <v>5211</v>
      </c>
      <c r="T9" s="16">
        <f t="shared" si="11"/>
        <v>6409.53</v>
      </c>
      <c r="U9" s="17">
        <f t="shared" si="12"/>
        <v>1737</v>
      </c>
      <c r="V9" s="17">
        <f t="shared" si="13"/>
        <v>2136.5100000000002</v>
      </c>
      <c r="W9" s="18">
        <f t="shared" si="14"/>
        <v>2136.5100000000002</v>
      </c>
    </row>
    <row r="10" spans="1:23" ht="63.75">
      <c r="A10" s="26">
        <v>5</v>
      </c>
      <c r="B10" s="27" t="s">
        <v>25</v>
      </c>
      <c r="C10" s="31" t="s">
        <v>47</v>
      </c>
      <c r="D10" s="27" t="s">
        <v>20</v>
      </c>
      <c r="E10" s="6">
        <v>1</v>
      </c>
      <c r="F10" s="14">
        <f t="shared" si="4"/>
        <v>2508</v>
      </c>
      <c r="G10" s="14">
        <f t="shared" si="5"/>
        <v>3084.84</v>
      </c>
      <c r="H10" s="2">
        <f t="shared" si="0"/>
        <v>2508</v>
      </c>
      <c r="I10" s="2">
        <v>3084.84</v>
      </c>
      <c r="J10" s="3">
        <f t="shared" si="1"/>
        <v>939</v>
      </c>
      <c r="K10" s="3">
        <f t="shared" si="2"/>
        <v>1154.97</v>
      </c>
      <c r="L10" s="3">
        <f t="shared" si="6"/>
        <v>939</v>
      </c>
      <c r="M10" s="3">
        <v>1154.97</v>
      </c>
      <c r="N10" s="4">
        <f t="shared" si="7"/>
        <v>1069</v>
      </c>
      <c r="O10" s="4">
        <f t="shared" si="8"/>
        <v>1314.87</v>
      </c>
      <c r="P10" s="4">
        <f t="shared" si="9"/>
        <v>1069</v>
      </c>
      <c r="Q10" s="4">
        <v>1314.87</v>
      </c>
      <c r="R10" s="5">
        <v>0.23</v>
      </c>
      <c r="S10" s="15">
        <f t="shared" si="10"/>
        <v>4516</v>
      </c>
      <c r="T10" s="16">
        <f t="shared" si="11"/>
        <v>5554.68</v>
      </c>
      <c r="U10" s="17">
        <f t="shared" si="12"/>
        <v>1505.33</v>
      </c>
      <c r="V10" s="17">
        <f t="shared" si="13"/>
        <v>1851.56</v>
      </c>
      <c r="W10" s="18">
        <f t="shared" si="14"/>
        <v>1851.56</v>
      </c>
    </row>
    <row r="11" spans="1:23" ht="140.25">
      <c r="A11" s="26">
        <v>6</v>
      </c>
      <c r="B11" s="27" t="s">
        <v>27</v>
      </c>
      <c r="C11" s="31" t="s">
        <v>28</v>
      </c>
      <c r="D11" s="27" t="s">
        <v>20</v>
      </c>
      <c r="E11" s="6">
        <v>1</v>
      </c>
      <c r="F11" s="14">
        <f t="shared" si="4"/>
        <v>3231.9</v>
      </c>
      <c r="G11" s="14">
        <f t="shared" si="5"/>
        <v>3975.24</v>
      </c>
      <c r="H11" s="2">
        <f t="shared" si="0"/>
        <v>3231.9</v>
      </c>
      <c r="I11" s="2">
        <v>3975.24</v>
      </c>
      <c r="J11" s="3">
        <f t="shared" si="1"/>
        <v>3251.22</v>
      </c>
      <c r="K11" s="3">
        <f t="shared" si="2"/>
        <v>3999</v>
      </c>
      <c r="L11" s="3">
        <f t="shared" si="6"/>
        <v>3251.22</v>
      </c>
      <c r="M11" s="3">
        <v>3999</v>
      </c>
      <c r="N11" s="4">
        <f t="shared" si="7"/>
        <v>3200</v>
      </c>
      <c r="O11" s="4">
        <f t="shared" si="8"/>
        <v>3936</v>
      </c>
      <c r="P11" s="4">
        <f t="shared" si="9"/>
        <v>3200</v>
      </c>
      <c r="Q11" s="4">
        <v>3936</v>
      </c>
      <c r="R11" s="5">
        <v>0.23</v>
      </c>
      <c r="S11" s="15">
        <f t="shared" si="10"/>
        <v>9683.1200000000008</v>
      </c>
      <c r="T11" s="16">
        <f t="shared" si="11"/>
        <v>11910.24</v>
      </c>
      <c r="U11" s="17">
        <f t="shared" si="12"/>
        <v>3227.71</v>
      </c>
      <c r="V11" s="17">
        <f t="shared" si="13"/>
        <v>3970.08</v>
      </c>
      <c r="W11" s="18">
        <f t="shared" si="14"/>
        <v>3970.08</v>
      </c>
    </row>
    <row r="12" spans="1:23" ht="38.25">
      <c r="A12" s="26">
        <v>7</v>
      </c>
      <c r="B12" s="27" t="s">
        <v>29</v>
      </c>
      <c r="C12" s="31" t="s">
        <v>30</v>
      </c>
      <c r="D12" s="27" t="s">
        <v>20</v>
      </c>
      <c r="E12" s="6">
        <v>1</v>
      </c>
      <c r="F12" s="14">
        <f t="shared" si="4"/>
        <v>1200</v>
      </c>
      <c r="G12" s="14">
        <f t="shared" si="5"/>
        <v>1476</v>
      </c>
      <c r="H12" s="2">
        <f t="shared" si="0"/>
        <v>1200</v>
      </c>
      <c r="I12" s="2">
        <v>1476</v>
      </c>
      <c r="J12" s="3">
        <f t="shared" si="1"/>
        <v>1185.69</v>
      </c>
      <c r="K12" s="3">
        <f t="shared" si="2"/>
        <v>1458.4</v>
      </c>
      <c r="L12" s="3">
        <f t="shared" si="6"/>
        <v>1185.69</v>
      </c>
      <c r="M12" s="3">
        <v>1458.4</v>
      </c>
      <c r="N12" s="4">
        <f t="shared" si="7"/>
        <v>1104.8800000000001</v>
      </c>
      <c r="O12" s="4">
        <f t="shared" si="8"/>
        <v>1359</v>
      </c>
      <c r="P12" s="4">
        <f t="shared" si="9"/>
        <v>1104.8800000000001</v>
      </c>
      <c r="Q12" s="4">
        <v>1359</v>
      </c>
      <c r="R12" s="5">
        <v>0.23</v>
      </c>
      <c r="S12" s="15">
        <f t="shared" si="10"/>
        <v>3490.57</v>
      </c>
      <c r="T12" s="16">
        <f t="shared" si="11"/>
        <v>4293.3999999999996</v>
      </c>
      <c r="U12" s="17">
        <f t="shared" si="12"/>
        <v>1163.52</v>
      </c>
      <c r="V12" s="17">
        <f t="shared" si="13"/>
        <v>1431.13</v>
      </c>
      <c r="W12" s="18">
        <f t="shared" si="14"/>
        <v>1431.13</v>
      </c>
    </row>
    <row r="13" spans="1:23" ht="140.25">
      <c r="A13" s="26">
        <v>8</v>
      </c>
      <c r="B13" s="28" t="s">
        <v>32</v>
      </c>
      <c r="C13" s="31" t="s">
        <v>33</v>
      </c>
      <c r="D13" s="27" t="s">
        <v>20</v>
      </c>
      <c r="E13" s="7">
        <v>1</v>
      </c>
      <c r="F13" s="14">
        <f t="shared" si="4"/>
        <v>2500</v>
      </c>
      <c r="G13" s="14">
        <f t="shared" si="5"/>
        <v>3075</v>
      </c>
      <c r="H13" s="2">
        <f t="shared" si="0"/>
        <v>2500</v>
      </c>
      <c r="I13" s="2">
        <v>3075</v>
      </c>
      <c r="J13" s="3">
        <f t="shared" si="1"/>
        <v>5229</v>
      </c>
      <c r="K13" s="3">
        <f t="shared" si="2"/>
        <v>6431.67</v>
      </c>
      <c r="L13" s="3">
        <f t="shared" si="6"/>
        <v>5229</v>
      </c>
      <c r="M13" s="3">
        <v>6431.67</v>
      </c>
      <c r="N13" s="4">
        <f t="shared" si="7"/>
        <v>2290</v>
      </c>
      <c r="O13" s="4">
        <f t="shared" si="8"/>
        <v>2816.7</v>
      </c>
      <c r="P13" s="4">
        <f t="shared" si="9"/>
        <v>2290</v>
      </c>
      <c r="Q13" s="4">
        <v>2816.7</v>
      </c>
      <c r="R13" s="5">
        <v>0.23</v>
      </c>
      <c r="S13" s="15">
        <f t="shared" si="10"/>
        <v>10019</v>
      </c>
      <c r="T13" s="16">
        <f t="shared" si="11"/>
        <v>12323.37</v>
      </c>
      <c r="U13" s="17">
        <f t="shared" si="12"/>
        <v>3339.67</v>
      </c>
      <c r="V13" s="17">
        <f t="shared" si="13"/>
        <v>4107.79</v>
      </c>
      <c r="W13" s="18">
        <f t="shared" si="14"/>
        <v>4107.79</v>
      </c>
    </row>
    <row r="14" spans="1:23" ht="152.25" customHeight="1">
      <c r="A14" s="26">
        <v>9</v>
      </c>
      <c r="B14" s="28" t="s">
        <v>34</v>
      </c>
      <c r="C14" s="30" t="s">
        <v>35</v>
      </c>
      <c r="D14" s="27" t="s">
        <v>20</v>
      </c>
      <c r="E14" s="6">
        <v>1</v>
      </c>
      <c r="F14" s="14">
        <f t="shared" si="4"/>
        <v>2450</v>
      </c>
      <c r="G14" s="14">
        <f t="shared" si="5"/>
        <v>3013.5</v>
      </c>
      <c r="H14" s="2">
        <f t="shared" si="0"/>
        <v>2450</v>
      </c>
      <c r="I14" s="2">
        <v>3013.5</v>
      </c>
      <c r="J14" s="3">
        <f t="shared" si="1"/>
        <v>1499.25</v>
      </c>
      <c r="K14" s="3">
        <f t="shared" si="2"/>
        <v>1844.08</v>
      </c>
      <c r="L14" s="3">
        <f t="shared" si="6"/>
        <v>1499.25</v>
      </c>
      <c r="M14" s="3">
        <v>1844.08</v>
      </c>
      <c r="N14" s="4">
        <f t="shared" si="7"/>
        <v>2504.0700000000002</v>
      </c>
      <c r="O14" s="4">
        <f t="shared" si="8"/>
        <v>3080</v>
      </c>
      <c r="P14" s="4">
        <f t="shared" si="9"/>
        <v>2504.0700000000002</v>
      </c>
      <c r="Q14" s="4">
        <v>3080</v>
      </c>
      <c r="R14" s="5">
        <v>0.23</v>
      </c>
      <c r="S14" s="15">
        <f t="shared" si="10"/>
        <v>6453.32</v>
      </c>
      <c r="T14" s="16">
        <f t="shared" si="11"/>
        <v>7937.58</v>
      </c>
      <c r="U14" s="17">
        <f t="shared" si="12"/>
        <v>2151.11</v>
      </c>
      <c r="V14" s="17">
        <f t="shared" si="13"/>
        <v>2645.86</v>
      </c>
      <c r="W14" s="18">
        <f t="shared" si="14"/>
        <v>2645.86</v>
      </c>
    </row>
    <row r="15" spans="1:23" ht="127.5">
      <c r="A15" s="26">
        <v>10</v>
      </c>
      <c r="B15" s="28" t="s">
        <v>36</v>
      </c>
      <c r="C15" s="30" t="s">
        <v>37</v>
      </c>
      <c r="D15" s="27" t="s">
        <v>20</v>
      </c>
      <c r="E15" s="6">
        <v>1</v>
      </c>
      <c r="F15" s="14">
        <f t="shared" si="4"/>
        <v>4490</v>
      </c>
      <c r="G15" s="14">
        <f t="shared" si="5"/>
        <v>5522.7</v>
      </c>
      <c r="H15" s="2">
        <f t="shared" si="0"/>
        <v>4490</v>
      </c>
      <c r="I15" s="2">
        <v>5522.7</v>
      </c>
      <c r="J15" s="3">
        <f t="shared" si="1"/>
        <v>2899</v>
      </c>
      <c r="K15" s="3">
        <f t="shared" si="2"/>
        <v>3565.77</v>
      </c>
      <c r="L15" s="3">
        <f t="shared" si="6"/>
        <v>2899</v>
      </c>
      <c r="M15" s="3">
        <v>3565.77</v>
      </c>
      <c r="N15" s="4">
        <f t="shared" si="7"/>
        <v>2538.13</v>
      </c>
      <c r="O15" s="4">
        <f t="shared" si="8"/>
        <v>3121.9</v>
      </c>
      <c r="P15" s="4">
        <f t="shared" si="9"/>
        <v>2538.13</v>
      </c>
      <c r="Q15" s="4">
        <v>3121.9</v>
      </c>
      <c r="R15" s="5">
        <v>0.23</v>
      </c>
      <c r="S15" s="15">
        <f t="shared" si="10"/>
        <v>9927.1299999999992</v>
      </c>
      <c r="T15" s="16">
        <f t="shared" si="11"/>
        <v>12210.37</v>
      </c>
      <c r="U15" s="17">
        <f t="shared" si="12"/>
        <v>3309.04</v>
      </c>
      <c r="V15" s="17">
        <f t="shared" si="13"/>
        <v>4070.12</v>
      </c>
      <c r="W15" s="18">
        <f t="shared" si="14"/>
        <v>4070.12</v>
      </c>
    </row>
    <row r="16" spans="1:23" ht="76.5">
      <c r="A16" s="26">
        <v>11</v>
      </c>
      <c r="B16" s="27" t="s">
        <v>38</v>
      </c>
      <c r="C16" s="30" t="s">
        <v>39</v>
      </c>
      <c r="D16" s="27" t="s">
        <v>20</v>
      </c>
      <c r="E16" s="6">
        <v>1</v>
      </c>
      <c r="F16" s="14">
        <f>E16*H16</f>
        <v>3739.02</v>
      </c>
      <c r="G16" s="14">
        <f t="shared" si="5"/>
        <v>4599</v>
      </c>
      <c r="H16" s="2">
        <f t="shared" si="0"/>
        <v>3739.02</v>
      </c>
      <c r="I16" s="2">
        <v>4599</v>
      </c>
      <c r="J16" s="32">
        <f t="shared" si="1"/>
        <v>2573.17</v>
      </c>
      <c r="K16" s="3">
        <f t="shared" si="2"/>
        <v>3165</v>
      </c>
      <c r="L16" s="3">
        <f t="shared" si="6"/>
        <v>2573.17</v>
      </c>
      <c r="M16" s="3">
        <v>3165</v>
      </c>
      <c r="N16" s="4">
        <f t="shared" si="7"/>
        <v>3170.72</v>
      </c>
      <c r="O16" s="4">
        <f t="shared" si="8"/>
        <v>3899.99</v>
      </c>
      <c r="P16" s="4">
        <f t="shared" si="9"/>
        <v>3170.72</v>
      </c>
      <c r="Q16" s="4">
        <v>3899.99</v>
      </c>
      <c r="R16" s="5">
        <v>0.23</v>
      </c>
      <c r="S16" s="15">
        <f t="shared" si="10"/>
        <v>9482.91</v>
      </c>
      <c r="T16" s="16">
        <f t="shared" si="11"/>
        <v>11663.99</v>
      </c>
      <c r="U16" s="17">
        <f t="shared" si="12"/>
        <v>3160.97</v>
      </c>
      <c r="V16" s="17">
        <f t="shared" si="13"/>
        <v>3888</v>
      </c>
      <c r="W16" s="18">
        <f t="shared" si="14"/>
        <v>3888</v>
      </c>
    </row>
    <row r="17" spans="1:23">
      <c r="F17" s="22">
        <f>SUM(F6:F16)</f>
        <v>26606.92</v>
      </c>
      <c r="G17" s="22">
        <f>SUM(G6:G16)</f>
        <v>32726.52</v>
      </c>
      <c r="H17" s="84"/>
      <c r="I17" s="85"/>
      <c r="J17" s="23">
        <f>SUM(J6:J16)</f>
        <v>20500.86</v>
      </c>
      <c r="K17" s="23">
        <f>SUM(K6:K16)</f>
        <v>25216.06</v>
      </c>
      <c r="L17" s="84"/>
      <c r="M17" s="85"/>
      <c r="N17" s="24">
        <f>SUM(N6:N16)</f>
        <v>18615.48</v>
      </c>
      <c r="O17" s="24">
        <f>SUM(O6:O16)</f>
        <v>22897.03</v>
      </c>
      <c r="P17" s="84"/>
      <c r="Q17" s="85"/>
      <c r="S17" s="19">
        <f t="shared" si="10"/>
        <v>65723.259999999995</v>
      </c>
      <c r="T17" s="20">
        <f t="shared" si="11"/>
        <v>80839.61</v>
      </c>
      <c r="U17" s="21">
        <f>SUM(U6:U16)</f>
        <v>21907.759999999998</v>
      </c>
      <c r="V17" s="21">
        <f>SUM(V6:V16)</f>
        <v>26946.54</v>
      </c>
      <c r="W17" s="25">
        <f>SUM(W6:W16)</f>
        <v>26946.54</v>
      </c>
    </row>
    <row r="22" spans="1:23" ht="52.5" customHeight="1">
      <c r="S22" s="86" t="s">
        <v>12</v>
      </c>
      <c r="T22" s="86"/>
      <c r="U22" s="87" t="s">
        <v>13</v>
      </c>
      <c r="V22" s="88"/>
    </row>
    <row r="23" spans="1:23">
      <c r="A23" s="74" t="s">
        <v>0</v>
      </c>
      <c r="B23" s="75" t="s">
        <v>1</v>
      </c>
      <c r="C23" s="76" t="s">
        <v>18</v>
      </c>
      <c r="D23" s="76" t="s">
        <v>19</v>
      </c>
      <c r="E23" s="65" t="s">
        <v>6</v>
      </c>
      <c r="F23" s="78" t="s">
        <v>2</v>
      </c>
      <c r="G23" s="79"/>
      <c r="H23" s="79"/>
      <c r="I23" s="80"/>
      <c r="J23" s="81" t="s">
        <v>3</v>
      </c>
      <c r="K23" s="82"/>
      <c r="L23" s="82"/>
      <c r="M23" s="83"/>
      <c r="N23" s="62" t="s">
        <v>4</v>
      </c>
      <c r="O23" s="63"/>
      <c r="P23" s="63"/>
      <c r="Q23" s="64"/>
      <c r="R23" s="61" t="s">
        <v>5</v>
      </c>
      <c r="S23" s="86" t="s">
        <v>14</v>
      </c>
      <c r="T23" s="89" t="s">
        <v>15</v>
      </c>
      <c r="U23" s="90" t="s">
        <v>16</v>
      </c>
      <c r="V23" s="92" t="s">
        <v>17</v>
      </c>
    </row>
    <row r="24" spans="1:23" ht="32.25" customHeight="1">
      <c r="A24" s="74"/>
      <c r="B24" s="75"/>
      <c r="C24" s="77"/>
      <c r="D24" s="77"/>
      <c r="E24" s="67"/>
      <c r="F24" s="11" t="s">
        <v>10</v>
      </c>
      <c r="G24" s="11" t="s">
        <v>11</v>
      </c>
      <c r="H24" s="8" t="s">
        <v>7</v>
      </c>
      <c r="I24" s="8" t="s">
        <v>8</v>
      </c>
      <c r="J24" s="13" t="s">
        <v>10</v>
      </c>
      <c r="K24" s="13" t="s">
        <v>11</v>
      </c>
      <c r="L24" s="9" t="s">
        <v>9</v>
      </c>
      <c r="M24" s="9" t="s">
        <v>8</v>
      </c>
      <c r="N24" s="12" t="s">
        <v>10</v>
      </c>
      <c r="O24" s="12" t="s">
        <v>11</v>
      </c>
      <c r="P24" s="10" t="s">
        <v>7</v>
      </c>
      <c r="Q24" s="10" t="s">
        <v>8</v>
      </c>
      <c r="R24" s="61"/>
      <c r="S24" s="86"/>
      <c r="T24" s="89"/>
      <c r="U24" s="91"/>
      <c r="V24" s="92"/>
    </row>
    <row r="25" spans="1:23" ht="30">
      <c r="A25" s="65">
        <v>12</v>
      </c>
      <c r="B25" s="68" t="s">
        <v>46</v>
      </c>
      <c r="C25" s="29" t="s">
        <v>40</v>
      </c>
      <c r="D25" s="71" t="s">
        <v>48</v>
      </c>
      <c r="E25" s="6">
        <v>1</v>
      </c>
      <c r="F25" s="14">
        <f>G25-(G25*23/123)</f>
        <v>487.8</v>
      </c>
      <c r="G25" s="14">
        <f t="shared" ref="G25:G30" si="15">E25*I25</f>
        <v>600</v>
      </c>
      <c r="H25" s="2">
        <f>I25-(I25*23/123)</f>
        <v>487.8</v>
      </c>
      <c r="I25" s="2">
        <v>600</v>
      </c>
      <c r="J25" s="32">
        <f t="shared" ref="J25:J30" si="16">E25*L25</f>
        <v>193.5</v>
      </c>
      <c r="K25" s="3">
        <f t="shared" ref="K25:K30" si="17">E25*M25</f>
        <v>238</v>
      </c>
      <c r="L25" s="3">
        <f t="shared" ref="L25:L30" si="18">M25-(M25*23/123)</f>
        <v>193.5</v>
      </c>
      <c r="M25" s="3">
        <v>238</v>
      </c>
      <c r="N25" s="4">
        <f t="shared" ref="N25:N30" si="19">E25*P25</f>
        <v>231.71</v>
      </c>
      <c r="O25" s="4">
        <f t="shared" ref="O25:O30" si="20">E25*Q25</f>
        <v>285</v>
      </c>
      <c r="P25" s="4">
        <f t="shared" ref="P25:P30" si="21">Q25-(Q25*23/123)</f>
        <v>231.71</v>
      </c>
      <c r="Q25" s="4">
        <v>285</v>
      </c>
      <c r="R25" s="5">
        <v>0.23</v>
      </c>
      <c r="S25" s="15">
        <f t="shared" ref="S25:S31" si="22">F25+J25+N25</f>
        <v>913.01</v>
      </c>
      <c r="T25" s="16">
        <f t="shared" ref="T25:T31" si="23">G25+K25+O25</f>
        <v>1123</v>
      </c>
      <c r="U25" s="17">
        <f t="shared" ref="U25:U31" si="24">S25/3</f>
        <v>304.33999999999997</v>
      </c>
      <c r="V25" s="17">
        <f t="shared" ref="V25:V31" si="25">T25/3</f>
        <v>374.33</v>
      </c>
      <c r="W25" s="18">
        <f t="shared" ref="W25:W30" si="26">(I25+M25+Q25)/3</f>
        <v>374.33</v>
      </c>
    </row>
    <row r="26" spans="1:23" ht="30">
      <c r="A26" s="66"/>
      <c r="B26" s="69"/>
      <c r="C26" s="29" t="s">
        <v>41</v>
      </c>
      <c r="D26" s="72"/>
      <c r="E26" s="6">
        <v>1</v>
      </c>
      <c r="F26" s="14">
        <f t="shared" ref="F26:F30" si="27">G26-(G26*23/123)</f>
        <v>406.5</v>
      </c>
      <c r="G26" s="14">
        <f t="shared" si="15"/>
        <v>500</v>
      </c>
      <c r="H26" s="2">
        <f t="shared" ref="H26:H30" si="28">I26-(I26*23/123)</f>
        <v>406.5</v>
      </c>
      <c r="I26" s="2">
        <v>500</v>
      </c>
      <c r="J26" s="32">
        <f t="shared" si="16"/>
        <v>243.09</v>
      </c>
      <c r="K26" s="3">
        <f t="shared" si="17"/>
        <v>299</v>
      </c>
      <c r="L26" s="3">
        <f t="shared" si="18"/>
        <v>243.09</v>
      </c>
      <c r="M26" s="3">
        <v>299</v>
      </c>
      <c r="N26" s="4">
        <f t="shared" si="19"/>
        <v>343.9</v>
      </c>
      <c r="O26" s="4">
        <f t="shared" si="20"/>
        <v>423</v>
      </c>
      <c r="P26" s="4">
        <f t="shared" si="21"/>
        <v>343.9</v>
      </c>
      <c r="Q26" s="4">
        <v>423</v>
      </c>
      <c r="R26" s="5">
        <v>0.23</v>
      </c>
      <c r="S26" s="15">
        <f t="shared" si="22"/>
        <v>993.49</v>
      </c>
      <c r="T26" s="16">
        <f t="shared" si="23"/>
        <v>1222</v>
      </c>
      <c r="U26" s="17">
        <f t="shared" si="24"/>
        <v>331.16</v>
      </c>
      <c r="V26" s="17">
        <f t="shared" si="25"/>
        <v>407.33</v>
      </c>
      <c r="W26" s="18">
        <f t="shared" si="26"/>
        <v>407.33</v>
      </c>
    </row>
    <row r="27" spans="1:23" ht="45">
      <c r="A27" s="66"/>
      <c r="B27" s="69"/>
      <c r="C27" s="29" t="s">
        <v>42</v>
      </c>
      <c r="D27" s="72"/>
      <c r="E27" s="6">
        <v>1</v>
      </c>
      <c r="F27" s="14">
        <f t="shared" si="27"/>
        <v>1463.41</v>
      </c>
      <c r="G27" s="14">
        <f t="shared" si="15"/>
        <v>1800</v>
      </c>
      <c r="H27" s="2">
        <f t="shared" si="28"/>
        <v>1463.41</v>
      </c>
      <c r="I27" s="2">
        <v>1800</v>
      </c>
      <c r="J27" s="32">
        <f t="shared" si="16"/>
        <v>1268.29</v>
      </c>
      <c r="K27" s="3">
        <f t="shared" si="17"/>
        <v>1560</v>
      </c>
      <c r="L27" s="3">
        <f t="shared" si="18"/>
        <v>1268.29</v>
      </c>
      <c r="M27" s="3">
        <v>1560</v>
      </c>
      <c r="N27" s="4">
        <f t="shared" si="19"/>
        <v>886.18</v>
      </c>
      <c r="O27" s="4">
        <f t="shared" si="20"/>
        <v>1090</v>
      </c>
      <c r="P27" s="4">
        <f t="shared" si="21"/>
        <v>886.18</v>
      </c>
      <c r="Q27" s="4">
        <v>1090</v>
      </c>
      <c r="R27" s="5">
        <v>0.23</v>
      </c>
      <c r="S27" s="15">
        <f t="shared" si="22"/>
        <v>3617.88</v>
      </c>
      <c r="T27" s="16">
        <f t="shared" si="23"/>
        <v>4450</v>
      </c>
      <c r="U27" s="17">
        <f t="shared" si="24"/>
        <v>1205.96</v>
      </c>
      <c r="V27" s="17">
        <f t="shared" si="25"/>
        <v>1483.33</v>
      </c>
      <c r="W27" s="18">
        <f t="shared" si="26"/>
        <v>1483.33</v>
      </c>
    </row>
    <row r="28" spans="1:23">
      <c r="A28" s="66"/>
      <c r="B28" s="69"/>
      <c r="C28" s="29" t="s">
        <v>43</v>
      </c>
      <c r="D28" s="72"/>
      <c r="E28" s="6">
        <v>1</v>
      </c>
      <c r="F28" s="14">
        <f t="shared" si="27"/>
        <v>731.71</v>
      </c>
      <c r="G28" s="14">
        <f t="shared" si="15"/>
        <v>900</v>
      </c>
      <c r="H28" s="2">
        <f t="shared" si="28"/>
        <v>731.71</v>
      </c>
      <c r="I28" s="2">
        <v>900</v>
      </c>
      <c r="J28" s="32">
        <f t="shared" si="16"/>
        <v>528.46</v>
      </c>
      <c r="K28" s="3">
        <f t="shared" si="17"/>
        <v>650</v>
      </c>
      <c r="L28" s="3">
        <f t="shared" si="18"/>
        <v>528.46</v>
      </c>
      <c r="M28" s="3">
        <v>650</v>
      </c>
      <c r="N28" s="4">
        <f t="shared" si="19"/>
        <v>585.37</v>
      </c>
      <c r="O28" s="4">
        <f t="shared" si="20"/>
        <v>720</v>
      </c>
      <c r="P28" s="4">
        <f t="shared" si="21"/>
        <v>585.37</v>
      </c>
      <c r="Q28" s="4">
        <v>720</v>
      </c>
      <c r="R28" s="5">
        <v>0.23</v>
      </c>
      <c r="S28" s="15">
        <f t="shared" si="22"/>
        <v>1845.54</v>
      </c>
      <c r="T28" s="16">
        <f t="shared" si="23"/>
        <v>2270</v>
      </c>
      <c r="U28" s="17">
        <f t="shared" si="24"/>
        <v>615.17999999999995</v>
      </c>
      <c r="V28" s="17">
        <f t="shared" si="25"/>
        <v>756.67</v>
      </c>
      <c r="W28" s="18">
        <f t="shared" si="26"/>
        <v>756.67</v>
      </c>
    </row>
    <row r="29" spans="1:23">
      <c r="A29" s="66"/>
      <c r="B29" s="69"/>
      <c r="C29" s="29" t="s">
        <v>45</v>
      </c>
      <c r="D29" s="72"/>
      <c r="E29" s="6">
        <v>8</v>
      </c>
      <c r="F29" s="14">
        <f t="shared" si="27"/>
        <v>650.41</v>
      </c>
      <c r="G29" s="14">
        <f t="shared" si="15"/>
        <v>800</v>
      </c>
      <c r="H29" s="2">
        <f t="shared" si="28"/>
        <v>81.3</v>
      </c>
      <c r="I29" s="2">
        <v>100</v>
      </c>
      <c r="J29" s="32">
        <f t="shared" si="16"/>
        <v>780.48</v>
      </c>
      <c r="K29" s="3">
        <f t="shared" si="17"/>
        <v>960</v>
      </c>
      <c r="L29" s="3">
        <f t="shared" si="18"/>
        <v>97.56</v>
      </c>
      <c r="M29" s="3">
        <v>120</v>
      </c>
      <c r="N29" s="4">
        <f t="shared" si="19"/>
        <v>487.84</v>
      </c>
      <c r="O29" s="4">
        <f t="shared" si="20"/>
        <v>600</v>
      </c>
      <c r="P29" s="4">
        <f t="shared" si="21"/>
        <v>60.98</v>
      </c>
      <c r="Q29" s="4">
        <v>75</v>
      </c>
      <c r="R29" s="5">
        <v>0.23</v>
      </c>
      <c r="S29" s="15">
        <f t="shared" si="22"/>
        <v>1918.73</v>
      </c>
      <c r="T29" s="16">
        <f t="shared" si="23"/>
        <v>2360</v>
      </c>
      <c r="U29" s="17">
        <f t="shared" si="24"/>
        <v>639.58000000000004</v>
      </c>
      <c r="V29" s="17">
        <f t="shared" si="25"/>
        <v>786.67</v>
      </c>
      <c r="W29" s="18">
        <f t="shared" si="26"/>
        <v>98.33</v>
      </c>
    </row>
    <row r="30" spans="1:23" ht="45">
      <c r="A30" s="67"/>
      <c r="B30" s="70"/>
      <c r="C30" s="29" t="s">
        <v>44</v>
      </c>
      <c r="D30" s="73"/>
      <c r="E30" s="56">
        <v>1</v>
      </c>
      <c r="F30" s="14">
        <f t="shared" si="27"/>
        <v>6422.76</v>
      </c>
      <c r="G30" s="14">
        <f t="shared" si="15"/>
        <v>7900</v>
      </c>
      <c r="H30" s="57">
        <f t="shared" si="28"/>
        <v>6422.76</v>
      </c>
      <c r="I30" s="54">
        <v>7900</v>
      </c>
      <c r="J30" s="32">
        <f t="shared" si="16"/>
        <v>4308.9399999999996</v>
      </c>
      <c r="K30" s="3">
        <f t="shared" si="17"/>
        <v>5300</v>
      </c>
      <c r="L30" s="55">
        <f t="shared" si="18"/>
        <v>4308.9399999999996</v>
      </c>
      <c r="M30" s="52">
        <v>5300</v>
      </c>
      <c r="N30" s="4">
        <f t="shared" si="19"/>
        <v>5162.6000000000004</v>
      </c>
      <c r="O30" s="4">
        <f t="shared" si="20"/>
        <v>6350</v>
      </c>
      <c r="P30" s="53">
        <f t="shared" si="21"/>
        <v>5162.6000000000004</v>
      </c>
      <c r="Q30" s="4">
        <v>6350</v>
      </c>
      <c r="R30" s="5">
        <v>0.23</v>
      </c>
      <c r="S30" s="15">
        <f t="shared" si="22"/>
        <v>15894.3</v>
      </c>
      <c r="T30" s="16">
        <f t="shared" si="23"/>
        <v>19550</v>
      </c>
      <c r="U30" s="17">
        <f t="shared" si="24"/>
        <v>5298.1</v>
      </c>
      <c r="V30" s="17">
        <f t="shared" si="25"/>
        <v>6516.67</v>
      </c>
      <c r="W30" s="18">
        <f t="shared" si="26"/>
        <v>6516.67</v>
      </c>
    </row>
    <row r="31" spans="1:23">
      <c r="F31" s="58">
        <f>SUM(F25:F30)</f>
        <v>10162.59</v>
      </c>
      <c r="G31" s="58">
        <f>SUM(G25:G30)</f>
        <v>12500</v>
      </c>
      <c r="J31" s="59">
        <f>SUM(J25:J30)</f>
        <v>7322.76</v>
      </c>
      <c r="K31" s="59">
        <f>SUM(K25:K30)</f>
        <v>9007</v>
      </c>
      <c r="N31" s="60">
        <f>SUM(N25:N30)</f>
        <v>7697.6</v>
      </c>
      <c r="O31" s="60">
        <f>SUM(O25:O30)</f>
        <v>9468</v>
      </c>
      <c r="S31" s="49">
        <f t="shared" si="22"/>
        <v>25182.95</v>
      </c>
      <c r="T31" s="51">
        <f t="shared" si="23"/>
        <v>30975</v>
      </c>
      <c r="U31" s="50">
        <f t="shared" si="24"/>
        <v>8394.32</v>
      </c>
      <c r="V31" s="50">
        <f t="shared" si="25"/>
        <v>10325</v>
      </c>
    </row>
  </sheetData>
  <mergeCells count="36">
    <mergeCell ref="A4:A5"/>
    <mergeCell ref="B4:B5"/>
    <mergeCell ref="E4:E5"/>
    <mergeCell ref="F4:I4"/>
    <mergeCell ref="J4:M4"/>
    <mergeCell ref="C4:C5"/>
    <mergeCell ref="D4:D5"/>
    <mergeCell ref="U23:U24"/>
    <mergeCell ref="V23:V24"/>
    <mergeCell ref="P17:Q17"/>
    <mergeCell ref="S22:T22"/>
    <mergeCell ref="U22:V22"/>
    <mergeCell ref="S23:S24"/>
    <mergeCell ref="T23:T24"/>
    <mergeCell ref="S3:T3"/>
    <mergeCell ref="U3:V3"/>
    <mergeCell ref="S4:S5"/>
    <mergeCell ref="T4:T5"/>
    <mergeCell ref="U4:U5"/>
    <mergeCell ref="V4:V5"/>
    <mergeCell ref="R4:R5"/>
    <mergeCell ref="N4:Q4"/>
    <mergeCell ref="A25:A30"/>
    <mergeCell ref="B25:B30"/>
    <mergeCell ref="D25:D30"/>
    <mergeCell ref="A23:A24"/>
    <mergeCell ref="B23:B24"/>
    <mergeCell ref="C23:C24"/>
    <mergeCell ref="D23:D24"/>
    <mergeCell ref="E23:E24"/>
    <mergeCell ref="F23:I23"/>
    <mergeCell ref="J23:M23"/>
    <mergeCell ref="N23:Q23"/>
    <mergeCell ref="R23:R24"/>
    <mergeCell ref="H17:I17"/>
    <mergeCell ref="L17:M17"/>
  </mergeCell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topLeftCell="A14" zoomScaleNormal="100" workbookViewId="0">
      <selection activeCell="D15" sqref="D15"/>
    </sheetView>
  </sheetViews>
  <sheetFormatPr defaultRowHeight="15"/>
  <cols>
    <col min="1" max="1" width="6.140625" customWidth="1"/>
    <col min="2" max="2" width="8.140625" customWidth="1"/>
    <col min="3" max="3" width="5.28515625" customWidth="1"/>
    <col min="4" max="4" width="18.85546875" customWidth="1"/>
    <col min="5" max="5" width="32" customWidth="1"/>
    <col min="6" max="6" width="7.140625" customWidth="1"/>
    <col min="7" max="7" width="6" customWidth="1"/>
    <col min="8" max="8" width="13" customWidth="1"/>
    <col min="9" max="9" width="13.5703125" customWidth="1"/>
  </cols>
  <sheetData>
    <row r="1" spans="1:9" ht="76.5" customHeight="1">
      <c r="A1" s="94" t="s">
        <v>49</v>
      </c>
      <c r="B1" s="94"/>
      <c r="C1" s="94"/>
      <c r="D1" s="94"/>
      <c r="E1" s="94"/>
      <c r="F1" s="94"/>
      <c r="G1" s="94"/>
      <c r="H1" s="94"/>
      <c r="I1" s="94"/>
    </row>
    <row r="2" spans="1:9" ht="16.5" customHeight="1">
      <c r="A2" s="108" t="s">
        <v>101</v>
      </c>
      <c r="B2" s="108"/>
      <c r="C2" s="108"/>
      <c r="D2" s="108"/>
      <c r="E2" s="108"/>
      <c r="F2" s="108"/>
      <c r="G2" s="108"/>
      <c r="H2" s="108"/>
      <c r="I2" s="108"/>
    </row>
    <row r="3" spans="1:9" ht="16.5" customHeight="1">
      <c r="A3" s="108" t="s">
        <v>88</v>
      </c>
      <c r="B3" s="108"/>
      <c r="C3" s="108"/>
      <c r="D3" s="108"/>
      <c r="E3" s="108"/>
      <c r="F3" s="108"/>
      <c r="G3" s="108"/>
      <c r="H3" s="108"/>
      <c r="I3" s="108"/>
    </row>
    <row r="4" spans="1:9">
      <c r="C4" s="33"/>
      <c r="D4" s="95" t="s">
        <v>50</v>
      </c>
      <c r="E4" s="95"/>
      <c r="F4" s="95"/>
      <c r="G4" s="95"/>
      <c r="H4" s="95"/>
    </row>
    <row r="6" spans="1:9" ht="33.75">
      <c r="A6" s="110" t="s">
        <v>0</v>
      </c>
      <c r="B6" s="111" t="s">
        <v>51</v>
      </c>
      <c r="C6" s="34" t="s">
        <v>52</v>
      </c>
      <c r="D6" s="34" t="s">
        <v>53</v>
      </c>
      <c r="E6" s="34" t="s">
        <v>54</v>
      </c>
      <c r="F6" s="34" t="s">
        <v>55</v>
      </c>
      <c r="G6" s="34" t="s">
        <v>56</v>
      </c>
      <c r="H6" s="34" t="s">
        <v>57</v>
      </c>
      <c r="I6" s="43" t="s">
        <v>58</v>
      </c>
    </row>
    <row r="7" spans="1:9">
      <c r="A7" s="96" t="s">
        <v>62</v>
      </c>
      <c r="B7" s="97"/>
      <c r="C7" s="97"/>
      <c r="D7" s="97"/>
      <c r="E7" s="97"/>
      <c r="F7" s="97"/>
      <c r="G7" s="97"/>
      <c r="H7" s="97"/>
      <c r="I7" s="97"/>
    </row>
    <row r="8" spans="1:9" ht="70.5" customHeight="1">
      <c r="A8" s="98" t="s">
        <v>63</v>
      </c>
      <c r="B8" s="107">
        <v>45</v>
      </c>
      <c r="C8" s="112">
        <v>1</v>
      </c>
      <c r="D8" s="113" t="s">
        <v>87</v>
      </c>
      <c r="E8" s="114" t="s">
        <v>90</v>
      </c>
      <c r="F8" s="115" t="s">
        <v>20</v>
      </c>
      <c r="G8" s="119">
        <v>1</v>
      </c>
      <c r="H8" s="120"/>
      <c r="I8" s="121">
        <f>G8*H8</f>
        <v>0</v>
      </c>
    </row>
    <row r="9" spans="1:9" ht="48">
      <c r="A9" s="98"/>
      <c r="B9" s="107">
        <v>46</v>
      </c>
      <c r="C9" s="112">
        <v>2</v>
      </c>
      <c r="D9" s="113" t="s">
        <v>76</v>
      </c>
      <c r="E9" s="113" t="s">
        <v>91</v>
      </c>
      <c r="F9" s="115" t="s">
        <v>20</v>
      </c>
      <c r="G9" s="119">
        <v>1</v>
      </c>
      <c r="H9" s="122"/>
      <c r="I9" s="121">
        <f t="shared" ref="I9:I18" si="0">G9*H9</f>
        <v>0</v>
      </c>
    </row>
    <row r="10" spans="1:9" ht="39.75" customHeight="1">
      <c r="A10" s="98"/>
      <c r="B10" s="107">
        <v>47</v>
      </c>
      <c r="C10" s="112">
        <v>3</v>
      </c>
      <c r="D10" s="113" t="s">
        <v>77</v>
      </c>
      <c r="E10" s="114" t="s">
        <v>92</v>
      </c>
      <c r="F10" s="115" t="s">
        <v>20</v>
      </c>
      <c r="G10" s="119">
        <v>1</v>
      </c>
      <c r="H10" s="123"/>
      <c r="I10" s="121">
        <f t="shared" si="0"/>
        <v>0</v>
      </c>
    </row>
    <row r="11" spans="1:9" ht="62.25" customHeight="1">
      <c r="A11" s="98"/>
      <c r="B11" s="107">
        <v>48</v>
      </c>
      <c r="C11" s="112">
        <v>4</v>
      </c>
      <c r="D11" s="113" t="s">
        <v>78</v>
      </c>
      <c r="E11" s="114" t="s">
        <v>93</v>
      </c>
      <c r="F11" s="115" t="s">
        <v>20</v>
      </c>
      <c r="G11" s="119">
        <v>1</v>
      </c>
      <c r="H11" s="123"/>
      <c r="I11" s="121">
        <f t="shared" si="0"/>
        <v>0</v>
      </c>
    </row>
    <row r="12" spans="1:9" ht="55.5" customHeight="1">
      <c r="A12" s="98"/>
      <c r="B12" s="107">
        <v>49</v>
      </c>
      <c r="C12" s="112">
        <v>5</v>
      </c>
      <c r="D12" s="113" t="s">
        <v>79</v>
      </c>
      <c r="E12" s="114" t="s">
        <v>94</v>
      </c>
      <c r="F12" s="115" t="s">
        <v>20</v>
      </c>
      <c r="G12" s="119">
        <v>1</v>
      </c>
      <c r="H12" s="123"/>
      <c r="I12" s="121">
        <f t="shared" si="0"/>
        <v>0</v>
      </c>
    </row>
    <row r="13" spans="1:9" ht="111" customHeight="1">
      <c r="A13" s="98"/>
      <c r="B13" s="107">
        <v>50</v>
      </c>
      <c r="C13" s="112">
        <v>6</v>
      </c>
      <c r="D13" s="113" t="s">
        <v>80</v>
      </c>
      <c r="E13" s="114" t="s">
        <v>95</v>
      </c>
      <c r="F13" s="115" t="s">
        <v>20</v>
      </c>
      <c r="G13" s="119">
        <v>1</v>
      </c>
      <c r="H13" s="123"/>
      <c r="I13" s="121">
        <f t="shared" si="0"/>
        <v>0</v>
      </c>
    </row>
    <row r="14" spans="1:9" ht="53.25" customHeight="1">
      <c r="A14" s="98"/>
      <c r="B14" s="107">
        <v>51</v>
      </c>
      <c r="C14" s="112">
        <v>7</v>
      </c>
      <c r="D14" s="113" t="s">
        <v>81</v>
      </c>
      <c r="E14" s="114" t="s">
        <v>96</v>
      </c>
      <c r="F14" s="115" t="s">
        <v>20</v>
      </c>
      <c r="G14" s="119">
        <v>1</v>
      </c>
      <c r="H14" s="123"/>
      <c r="I14" s="121">
        <f t="shared" si="0"/>
        <v>0</v>
      </c>
    </row>
    <row r="15" spans="1:9" ht="95.25" customHeight="1">
      <c r="A15" s="98"/>
      <c r="B15" s="107">
        <v>52</v>
      </c>
      <c r="C15" s="112">
        <v>8</v>
      </c>
      <c r="D15" s="113" t="s">
        <v>82</v>
      </c>
      <c r="E15" s="114" t="s">
        <v>97</v>
      </c>
      <c r="F15" s="115" t="s">
        <v>20</v>
      </c>
      <c r="G15" s="119">
        <v>1</v>
      </c>
      <c r="H15" s="124"/>
      <c r="I15" s="121">
        <f t="shared" si="0"/>
        <v>0</v>
      </c>
    </row>
    <row r="16" spans="1:9" ht="104.25" customHeight="1">
      <c r="A16" s="98"/>
      <c r="B16" s="107">
        <v>53</v>
      </c>
      <c r="C16" s="112">
        <v>9</v>
      </c>
      <c r="D16" s="113" t="s">
        <v>83</v>
      </c>
      <c r="E16" s="114" t="s">
        <v>98</v>
      </c>
      <c r="F16" s="115" t="s">
        <v>20</v>
      </c>
      <c r="G16" s="119">
        <v>1</v>
      </c>
      <c r="H16" s="124"/>
      <c r="I16" s="121">
        <f t="shared" si="0"/>
        <v>0</v>
      </c>
    </row>
    <row r="17" spans="1:9" ht="101.25" customHeight="1">
      <c r="A17" s="98"/>
      <c r="B17" s="107">
        <v>54</v>
      </c>
      <c r="C17" s="112">
        <v>10</v>
      </c>
      <c r="D17" s="113" t="s">
        <v>84</v>
      </c>
      <c r="E17" s="114" t="s">
        <v>99</v>
      </c>
      <c r="F17" s="115" t="s">
        <v>20</v>
      </c>
      <c r="G17" s="119">
        <v>1</v>
      </c>
      <c r="H17" s="124"/>
      <c r="I17" s="121">
        <f t="shared" si="0"/>
        <v>0</v>
      </c>
    </row>
    <row r="18" spans="1:9" ht="83.25" customHeight="1">
      <c r="A18" s="98"/>
      <c r="B18" s="107">
        <v>55</v>
      </c>
      <c r="C18" s="112">
        <v>11</v>
      </c>
      <c r="D18" s="113" t="s">
        <v>85</v>
      </c>
      <c r="E18" s="114" t="s">
        <v>100</v>
      </c>
      <c r="F18" s="115" t="s">
        <v>20</v>
      </c>
      <c r="G18" s="119">
        <v>1</v>
      </c>
      <c r="H18" s="124"/>
      <c r="I18" s="121">
        <f t="shared" si="0"/>
        <v>0</v>
      </c>
    </row>
    <row r="19" spans="1:9">
      <c r="F19" s="116" t="s">
        <v>59</v>
      </c>
      <c r="G19" s="117"/>
      <c r="H19" s="118"/>
      <c r="I19" s="125">
        <f>SUM(I8:I18)</f>
        <v>0</v>
      </c>
    </row>
    <row r="20" spans="1:9">
      <c r="F20" s="116" t="s">
        <v>5</v>
      </c>
      <c r="G20" s="117"/>
      <c r="H20" s="118"/>
      <c r="I20" s="126">
        <f>I19*23/100</f>
        <v>0</v>
      </c>
    </row>
    <row r="21" spans="1:9">
      <c r="F21" s="116" t="s">
        <v>60</v>
      </c>
      <c r="G21" s="117"/>
      <c r="H21" s="118"/>
      <c r="I21" s="127">
        <f>I19+I20</f>
        <v>0</v>
      </c>
    </row>
    <row r="23" spans="1:9">
      <c r="A23" s="36"/>
      <c r="B23" s="36"/>
      <c r="C23" s="37"/>
      <c r="D23" s="93" t="s">
        <v>61</v>
      </c>
      <c r="E23" s="93"/>
      <c r="F23" s="38"/>
      <c r="G23" s="38"/>
      <c r="H23" s="38"/>
      <c r="I23" s="39"/>
    </row>
    <row r="24" spans="1:9" ht="28.5" customHeight="1">
      <c r="A24" s="36"/>
      <c r="B24" s="36"/>
      <c r="C24" s="37"/>
      <c r="D24" s="109" t="s">
        <v>89</v>
      </c>
      <c r="E24" s="109"/>
      <c r="F24" s="38"/>
      <c r="G24" s="38"/>
      <c r="H24" s="38"/>
      <c r="I24" s="39"/>
    </row>
    <row r="25" spans="1:9">
      <c r="A25" s="40"/>
      <c r="B25" s="41"/>
      <c r="C25" s="37"/>
      <c r="D25" s="42"/>
      <c r="E25" s="42"/>
      <c r="F25" s="40"/>
      <c r="G25" s="40"/>
      <c r="H25" s="40"/>
      <c r="I25" s="40"/>
    </row>
  </sheetData>
  <sheetProtection password="E711" sheet="1"/>
  <mergeCells count="11">
    <mergeCell ref="A1:I1"/>
    <mergeCell ref="A3:I3"/>
    <mergeCell ref="A2:I2"/>
    <mergeCell ref="F20:H20"/>
    <mergeCell ref="D23:E23"/>
    <mergeCell ref="D24:E24"/>
    <mergeCell ref="D4:H4"/>
    <mergeCell ref="A7:I7"/>
    <mergeCell ref="A8:A18"/>
    <mergeCell ref="F19:H19"/>
    <mergeCell ref="F21:H21"/>
  </mergeCells>
  <pageMargins left="0.7" right="0.7" top="0.75" bottom="0.75" header="0.3" footer="0.3"/>
  <pageSetup paperSize="9" orientation="landscape" horizontalDpi="4294967292" verticalDpi="200" r:id="rId1"/>
  <rowBreaks count="1" manualBreakCount="1">
    <brk id="1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sqref="A1:I10"/>
    </sheetView>
  </sheetViews>
  <sheetFormatPr defaultRowHeight="15"/>
  <cols>
    <col min="1" max="1" width="14.42578125" customWidth="1"/>
    <col min="2" max="2" width="16.140625" customWidth="1"/>
    <col min="3" max="3" width="18" customWidth="1"/>
    <col min="4" max="4" width="13.140625" customWidth="1"/>
    <col min="5" max="5" width="11.5703125" customWidth="1"/>
    <col min="6" max="6" width="12.140625" customWidth="1"/>
    <col min="7" max="7" width="12.5703125" customWidth="1"/>
    <col min="8" max="8" width="13.140625" customWidth="1"/>
    <col min="9" max="9" width="11.85546875" customWidth="1"/>
  </cols>
  <sheetData>
    <row r="1" spans="1:9" ht="75" customHeight="1">
      <c r="B1" s="99" t="s">
        <v>65</v>
      </c>
      <c r="C1" s="99"/>
      <c r="D1" s="99"/>
      <c r="E1" s="99"/>
      <c r="F1" s="99"/>
      <c r="G1" s="99"/>
      <c r="H1" s="99"/>
      <c r="I1" s="99"/>
    </row>
    <row r="2" spans="1:9">
      <c r="B2" s="100" t="s">
        <v>66</v>
      </c>
      <c r="C2" s="100"/>
      <c r="D2" s="100"/>
      <c r="E2" s="100"/>
      <c r="F2" s="100"/>
      <c r="G2" s="100"/>
      <c r="H2" s="100"/>
      <c r="I2" s="100"/>
    </row>
    <row r="3" spans="1:9">
      <c r="B3" s="101" t="s">
        <v>86</v>
      </c>
      <c r="C3" s="101"/>
      <c r="D3" s="101"/>
      <c r="E3" s="101"/>
      <c r="F3" s="101"/>
      <c r="G3" s="101"/>
      <c r="H3" s="101"/>
      <c r="I3" s="101"/>
    </row>
    <row r="4" spans="1:9">
      <c r="A4" s="102" t="s">
        <v>67</v>
      </c>
      <c r="B4" s="104" t="s">
        <v>68</v>
      </c>
      <c r="C4" s="105"/>
      <c r="D4" s="106" t="s">
        <v>69</v>
      </c>
      <c r="E4" s="106"/>
      <c r="F4" s="106" t="s">
        <v>70</v>
      </c>
      <c r="G4" s="104"/>
      <c r="H4" s="106" t="s">
        <v>71</v>
      </c>
      <c r="I4" s="106"/>
    </row>
    <row r="5" spans="1:9" ht="22.5">
      <c r="A5" s="103"/>
      <c r="B5" s="35" t="s">
        <v>58</v>
      </c>
      <c r="C5" s="35" t="s">
        <v>72</v>
      </c>
      <c r="D5" s="35" t="s">
        <v>58</v>
      </c>
      <c r="E5" s="35" t="s">
        <v>72</v>
      </c>
      <c r="F5" s="35" t="s">
        <v>58</v>
      </c>
      <c r="G5" s="44" t="s">
        <v>72</v>
      </c>
      <c r="H5" s="45" t="s">
        <v>58</v>
      </c>
      <c r="I5" s="45" t="s">
        <v>72</v>
      </c>
    </row>
    <row r="6" spans="1:9" ht="56.25">
      <c r="A6" s="35" t="s">
        <v>74</v>
      </c>
      <c r="B6" s="46">
        <v>10162.6</v>
      </c>
      <c r="C6" s="46">
        <v>12500</v>
      </c>
      <c r="D6" s="46">
        <v>7322.76</v>
      </c>
      <c r="E6" s="46">
        <v>9007</v>
      </c>
      <c r="F6" s="46">
        <v>7697.56</v>
      </c>
      <c r="G6" s="46">
        <v>9468</v>
      </c>
      <c r="H6" s="47">
        <f t="shared" ref="H6:I7" si="0">SUM(F6,D6,B6)/3</f>
        <v>8394.31</v>
      </c>
      <c r="I6" s="47">
        <f t="shared" si="0"/>
        <v>10325</v>
      </c>
    </row>
    <row r="7" spans="1:9" ht="22.5">
      <c r="A7" s="35" t="s">
        <v>75</v>
      </c>
      <c r="B7" s="46">
        <v>26606.93</v>
      </c>
      <c r="C7" s="46">
        <v>32726.52</v>
      </c>
      <c r="D7" s="46">
        <v>20500.86</v>
      </c>
      <c r="E7" s="46">
        <v>25216.06</v>
      </c>
      <c r="F7" s="46">
        <v>18615.47</v>
      </c>
      <c r="G7" s="46">
        <v>22897.03</v>
      </c>
      <c r="H7" s="47">
        <f t="shared" si="0"/>
        <v>21907.75</v>
      </c>
      <c r="I7" s="47">
        <f t="shared" si="0"/>
        <v>26946.54</v>
      </c>
    </row>
    <row r="8" spans="1:9">
      <c r="A8" s="45" t="s">
        <v>73</v>
      </c>
      <c r="B8" s="48">
        <f t="shared" ref="B8:G8" si="1">SUM(B6:B7)</f>
        <v>36769.53</v>
      </c>
      <c r="C8" s="48">
        <f t="shared" si="1"/>
        <v>45226.52</v>
      </c>
      <c r="D8" s="48">
        <f t="shared" si="1"/>
        <v>27823.62</v>
      </c>
      <c r="E8" s="48">
        <f t="shared" si="1"/>
        <v>34223.06</v>
      </c>
      <c r="F8" s="48">
        <f t="shared" si="1"/>
        <v>26313.03</v>
      </c>
      <c r="G8" s="48">
        <f t="shared" si="1"/>
        <v>32365.03</v>
      </c>
      <c r="H8" s="47">
        <f>SUM(B8,D8,F8)/3</f>
        <v>30302.06</v>
      </c>
      <c r="I8" s="47">
        <f>SUM(C8,E8,G8)/3</f>
        <v>37271.54</v>
      </c>
    </row>
  </sheetData>
  <mergeCells count="8">
    <mergeCell ref="B1:I1"/>
    <mergeCell ref="B2:I2"/>
    <mergeCell ref="B3:I3"/>
    <mergeCell ref="A4:A5"/>
    <mergeCell ref="B4:C4"/>
    <mergeCell ref="D4:E4"/>
    <mergeCell ref="F4:G4"/>
    <mergeCell ref="H4:I4"/>
  </mergeCells>
  <pageMargins left="0.7" right="0.7" top="0.75" bottom="0.75" header="0.3" footer="0.3"/>
  <pageSetup paperSize="9" orientation="landscape" horizontalDpi="4294967292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zajęcia gastronomiczne</vt:lpstr>
      <vt:lpstr>Formularz cenowy dla cz. 2</vt:lpstr>
      <vt:lpstr>raport z szacownia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2014-01-30T12:28:39Z</dcterms:modified>
</cp:coreProperties>
</file>