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2060"/>
  </bookViews>
  <sheets>
    <sheet name="Zestawienie zbiorcze" sheetId="1" r:id="rId1"/>
    <sheet name="drogowe" sheetId="2" r:id="rId2"/>
    <sheet name="sanitarne" sheetId="3" r:id="rId3"/>
    <sheet name="elektryczne" sheetId="4" r:id="rId4"/>
  </sheets>
  <definedNames>
    <definedName name="_xlnm.Print_Area" localSheetId="3">elektryczne!$A$1:$G$46</definedName>
    <definedName name="_xlnm.Print_Area" localSheetId="2">sanitarne!$A$1:$G$80</definedName>
    <definedName name="_xlnm.Print_Area" localSheetId="0">'Zestawienie zbiorcze'!$A$1:$F$20</definedName>
    <definedName name="_xlnm.Print_Titles" localSheetId="3">elektryczne!$2:$6</definedName>
  </definedNames>
  <calcPr calcId="145621" fullPrecision="0"/>
</workbook>
</file>

<file path=xl/calcChain.xml><?xml version="1.0" encoding="utf-8"?>
<calcChain xmlns="http://schemas.openxmlformats.org/spreadsheetml/2006/main">
  <c r="G63" i="2" l="1"/>
  <c r="G44" i="4" l="1"/>
  <c r="G43" i="4"/>
  <c r="G42" i="4"/>
  <c r="G40" i="4"/>
  <c r="G39" i="4"/>
  <c r="G37" i="4"/>
  <c r="G36" i="4"/>
  <c r="G35" i="4"/>
  <c r="G34" i="4"/>
  <c r="G33" i="4"/>
  <c r="G32" i="4"/>
  <c r="G31" i="4"/>
  <c r="G30" i="4"/>
  <c r="G28" i="4"/>
  <c r="G27" i="4"/>
  <c r="G26" i="4"/>
  <c r="G24" i="4"/>
  <c r="G23" i="4"/>
  <c r="G22" i="4"/>
  <c r="G21" i="4"/>
  <c r="G20" i="4"/>
  <c r="G19" i="4"/>
  <c r="G17" i="4"/>
  <c r="G16" i="4"/>
  <c r="G15" i="4"/>
  <c r="G10" i="4"/>
  <c r="G45" i="4" s="1"/>
  <c r="G9" i="4"/>
  <c r="G73" i="3"/>
  <c r="G74" i="3"/>
  <c r="G75" i="3"/>
  <c r="G76" i="3"/>
  <c r="G77" i="3"/>
  <c r="G78" i="3"/>
  <c r="G67" i="3"/>
  <c r="G66" i="3"/>
  <c r="G65" i="3"/>
  <c r="G64" i="3"/>
  <c r="G63" i="3"/>
  <c r="G62" i="3"/>
  <c r="G61" i="3"/>
  <c r="G60" i="3"/>
  <c r="G70" i="3"/>
  <c r="G71" i="3"/>
  <c r="G72" i="3"/>
  <c r="G55" i="3"/>
  <c r="G54" i="3"/>
  <c r="G53" i="3"/>
  <c r="G52" i="3"/>
  <c r="G51" i="3"/>
  <c r="G50" i="3"/>
  <c r="G49" i="3"/>
  <c r="G48" i="3"/>
  <c r="G47" i="3"/>
  <c r="G44" i="3"/>
  <c r="G43" i="3"/>
  <c r="G42" i="3"/>
  <c r="G41" i="3"/>
  <c r="G40" i="3"/>
  <c r="G39" i="3"/>
  <c r="G38" i="3"/>
  <c r="G37" i="3"/>
  <c r="G34" i="3"/>
  <c r="G35" i="3" s="1"/>
  <c r="G29" i="3"/>
  <c r="G28" i="3"/>
  <c r="G27" i="3"/>
  <c r="G26" i="3"/>
  <c r="G25" i="3"/>
  <c r="G24" i="3"/>
  <c r="G23" i="3"/>
  <c r="G22" i="3"/>
  <c r="G21" i="3"/>
  <c r="G20" i="3"/>
  <c r="G10" i="3"/>
  <c r="G11" i="3"/>
  <c r="G12" i="3"/>
  <c r="G13" i="3"/>
  <c r="G14" i="3"/>
  <c r="G15" i="3"/>
  <c r="G16" i="3"/>
  <c r="G17" i="3"/>
  <c r="G9" i="3"/>
  <c r="G58" i="2"/>
  <c r="G59" i="2" s="1"/>
  <c r="G55" i="2"/>
  <c r="G54" i="2"/>
  <c r="G53" i="2"/>
  <c r="G49" i="2"/>
  <c r="G50" i="2"/>
  <c r="G48" i="2"/>
  <c r="G47" i="2"/>
  <c r="G46" i="2"/>
  <c r="G43" i="2"/>
  <c r="G42" i="2"/>
  <c r="G41" i="2"/>
  <c r="G40" i="2"/>
  <c r="G39" i="2"/>
  <c r="G38" i="2"/>
  <c r="G37" i="2"/>
  <c r="G34" i="2"/>
  <c r="G33" i="2"/>
  <c r="G32" i="2"/>
  <c r="G31" i="2"/>
  <c r="G30" i="2"/>
  <c r="G29" i="2"/>
  <c r="G26" i="2"/>
  <c r="G25" i="2"/>
  <c r="G24" i="2"/>
  <c r="G23" i="2"/>
  <c r="G22" i="2"/>
  <c r="G21" i="2"/>
  <c r="G20" i="2"/>
  <c r="G19" i="2"/>
  <c r="G16" i="2"/>
  <c r="G15" i="2"/>
  <c r="G14" i="2"/>
  <c r="G8" i="2"/>
  <c r="G13" i="2"/>
  <c r="G12" i="2"/>
  <c r="G11" i="2"/>
  <c r="G10" i="2"/>
  <c r="G9" i="2"/>
  <c r="G13" i="4"/>
  <c r="G12" i="4"/>
  <c r="G61" i="2"/>
  <c r="G62" i="2" s="1"/>
  <c r="G45" i="3" l="1"/>
  <c r="F14" i="1"/>
  <c r="G56" i="3"/>
  <c r="G57" i="3" s="1"/>
  <c r="F12" i="1" s="1"/>
  <c r="G79" i="3"/>
  <c r="G68" i="3"/>
  <c r="G18" i="3"/>
  <c r="G30" i="3"/>
  <c r="G51" i="2"/>
  <c r="G35" i="2"/>
  <c r="G27" i="2"/>
  <c r="G56" i="2"/>
  <c r="G44" i="2"/>
  <c r="G17" i="2"/>
  <c r="G80" i="3" l="1"/>
  <c r="F13" i="1" s="1"/>
  <c r="G31" i="3"/>
  <c r="F11" i="1" s="1"/>
  <c r="F9" i="1"/>
  <c r="F15" i="1" l="1"/>
  <c r="F16" i="1" s="1"/>
  <c r="F17" i="1" s="1"/>
</calcChain>
</file>

<file path=xl/sharedStrings.xml><?xml version="1.0" encoding="utf-8"?>
<sst xmlns="http://schemas.openxmlformats.org/spreadsheetml/2006/main" count="460" uniqueCount="257">
  <si>
    <t>Lp</t>
  </si>
  <si>
    <t>Opis</t>
  </si>
  <si>
    <t>Wartość netto PLN</t>
  </si>
  <si>
    <t>Ogółem netto</t>
  </si>
  <si>
    <t>Podatek VAT 23%</t>
  </si>
  <si>
    <t>Ogółem brutto</t>
  </si>
  <si>
    <t xml:space="preserve">Roboty drogowe </t>
  </si>
  <si>
    <t>Lp.</t>
  </si>
  <si>
    <t>Nr SST</t>
  </si>
  <si>
    <t>Opis Robót</t>
  </si>
  <si>
    <t>Jedn. miary</t>
  </si>
  <si>
    <t xml:space="preserve">Ilość </t>
  </si>
  <si>
    <t>Wartość 
netto</t>
  </si>
  <si>
    <t>m3</t>
  </si>
  <si>
    <t>m</t>
  </si>
  <si>
    <t>Roboty ziemne</t>
  </si>
  <si>
    <t>m2</t>
  </si>
  <si>
    <t>szt</t>
  </si>
  <si>
    <t>Kanalizacja deszczowa</t>
  </si>
  <si>
    <t>FORMULARZ CENOWY</t>
  </si>
  <si>
    <t>D-01.01.01</t>
  </si>
  <si>
    <t>D-01.02.04</t>
  </si>
  <si>
    <t>D.08.01.01</t>
  </si>
  <si>
    <t>RAZEM - Roboty drogowe do Zestawienia Zbiorczego</t>
  </si>
  <si>
    <t>a</t>
  </si>
  <si>
    <t>b</t>
  </si>
  <si>
    <t>LP</t>
  </si>
  <si>
    <t>SST</t>
  </si>
  <si>
    <t>Jm</t>
  </si>
  <si>
    <t>Ilość</t>
  </si>
  <si>
    <t>Cena</t>
  </si>
  <si>
    <t>Wartość</t>
  </si>
  <si>
    <t>D.04.04.01</t>
  </si>
  <si>
    <t>D.09.01.01</t>
  </si>
  <si>
    <t>Roboty montażowe</t>
  </si>
  <si>
    <t>kpl.</t>
  </si>
  <si>
    <t>szt.</t>
  </si>
  <si>
    <t>Odgałęzienie kanalizacji sanitarnej</t>
  </si>
  <si>
    <t>Odgałęzienia wodociągowe</t>
  </si>
  <si>
    <t>c</t>
  </si>
  <si>
    <t>Cena jednostkowa</t>
  </si>
  <si>
    <t>RAZEM - Roboty ziemne</t>
  </si>
  <si>
    <t>RAZEM - Zieleń drogowa</t>
  </si>
  <si>
    <t>Podstawa</t>
  </si>
  <si>
    <t>Opis robót</t>
  </si>
  <si>
    <t>1</t>
  </si>
  <si>
    <t>2</t>
  </si>
  <si>
    <t>3</t>
  </si>
  <si>
    <t>4</t>
  </si>
  <si>
    <t>5</t>
  </si>
  <si>
    <t>6</t>
  </si>
  <si>
    <t>7</t>
  </si>
  <si>
    <t>Budowa oświetlenie</t>
  </si>
  <si>
    <t xml:space="preserve"> </t>
  </si>
  <si>
    <t>Rów kablowy</t>
  </si>
  <si>
    <t>1.1</t>
  </si>
  <si>
    <t>Mechaniczne kopanie rowów dla kabli w gruncie kat. III-IV</t>
  </si>
  <si>
    <t>1.2</t>
  </si>
  <si>
    <t>Mechaniczne zasypywanie rowów dla kabli w gruncie kat. III-IV</t>
  </si>
  <si>
    <t>Przeciski mechaniczne pod drogami</t>
  </si>
  <si>
    <t>2.1</t>
  </si>
  <si>
    <t>Wykopy pionowe ręczne dla urządzenia przeciskowego wraz z jego zasypaniem w gruncie nienawodnionym kat.III-IV</t>
  </si>
  <si>
    <t>2.2</t>
  </si>
  <si>
    <t>Przewierty mechaniczne dla rury HDPE 110mm pod obiektami</t>
  </si>
  <si>
    <t>Układanie bednarki, uziemienia, uziomy.</t>
  </si>
  <si>
    <t>3.1</t>
  </si>
  <si>
    <t>3.2</t>
  </si>
  <si>
    <t>Uziemienie słupa</t>
  </si>
  <si>
    <t>kpl</t>
  </si>
  <si>
    <t>3.3</t>
  </si>
  <si>
    <t>Rury ochronne</t>
  </si>
  <si>
    <t>4.1</t>
  </si>
  <si>
    <t>Układanie w wykopie rur ochronnych  - rura karbowana dwuścienna fi110</t>
  </si>
  <si>
    <t>4.2</t>
  </si>
  <si>
    <t>Montaż dwawicy czopowej w rurrze osłonowej</t>
  </si>
  <si>
    <t>Układanie kabla</t>
  </si>
  <si>
    <t>5.1</t>
  </si>
  <si>
    <t>Nasypanie warstwy piasku grub. 0.2 m na dno rowu kablowego o szer.do 0.4 m, podsypka, obsypka</t>
  </si>
  <si>
    <t>5.2</t>
  </si>
  <si>
    <t>Układanie folii kalandrowanej niebieskiej na trasie kabli</t>
  </si>
  <si>
    <t>5.3</t>
  </si>
  <si>
    <t>Układanie kabli typu YAKY 4x35mm2 w rowach kablowych ręcznie</t>
  </si>
  <si>
    <t>Montaż, stawianie, podłączanie słupów oświetleniowych</t>
  </si>
  <si>
    <t>6.1</t>
  </si>
  <si>
    <t>Zarobienie na sucho końca kabla YAKY 4x35-50mm2 montaż palczatek temokurczliwych</t>
  </si>
  <si>
    <t>6.2</t>
  </si>
  <si>
    <t>Wykopy mech.z ręcznym zasyp.o głębok.do 2.5 m w gruncie kat. III-IV przy użyciu świdra mech. dla słupow elektroenergetycz.</t>
  </si>
  <si>
    <t>6.3</t>
  </si>
  <si>
    <t>6.4</t>
  </si>
  <si>
    <t>6.5</t>
  </si>
  <si>
    <t>Montaż  w słupie tabliczek bezpiecznikowych izolowanych IZK.</t>
  </si>
  <si>
    <t>6.6</t>
  </si>
  <si>
    <t>Wciąganie przewodów YDY 2x2,5mm2 oraz kabla sygnałowego Omy 2x0,75mm2  w słup lub rury osłonowe z udziałem podnośnika samochodowego</t>
  </si>
  <si>
    <t>6.7</t>
  </si>
  <si>
    <t>Podłączenie przewodów kabelkowych o przekroju do 4mm2 w powłoce polwinitowej pod zaciski</t>
  </si>
  <si>
    <t>6.8</t>
  </si>
  <si>
    <t>Malowanie znaków na słupie wysokość 7cm</t>
  </si>
  <si>
    <t>Badania i pomiary</t>
  </si>
  <si>
    <t>7.1</t>
  </si>
  <si>
    <t>Badania i pomiary instalacji uziemiającej (pierwszy pomiar)</t>
  </si>
  <si>
    <t>7.2</t>
  </si>
  <si>
    <t>Badanie linii kablowej N.N.- kabel 4-żyłowy</t>
  </si>
  <si>
    <t>odc.</t>
  </si>
  <si>
    <t>8</t>
  </si>
  <si>
    <t>Budowa kanału technologicznego</t>
  </si>
  <si>
    <t>8.1</t>
  </si>
  <si>
    <t>Budowa kanalizacji kablowej z rur kablowych PCW w gruncie kategorii III, 1-warstwowej, 1-rura w warstwie Rury RHDPE 110</t>
  </si>
  <si>
    <t>8.2</t>
  </si>
  <si>
    <t>Budowa studni kablowych prefabrykowanych wieloelementowych w gruncie kat.III - uchwyty kabli w studni SKR-1</t>
  </si>
  <si>
    <t>studnia</t>
  </si>
  <si>
    <t>Razem - roboty elektryczne do zestawienia zbiorczego</t>
  </si>
  <si>
    <t>Roboty elektryczne</t>
  </si>
  <si>
    <t>Roboty sanitarne, w tym</t>
  </si>
  <si>
    <t>"Budowa ul. Mariana Piekarskiego w Suwałkach"</t>
  </si>
  <si>
    <t>Koszty organizacji ruchu wraz z projektem organizacji na czas robót wraz z robotami pomiarowymi i inwentaryzacją powykonawcza</t>
  </si>
  <si>
    <t>ROBOTY PRZYGOTOWAWCZE. KOD CPV - 45 110000-1</t>
  </si>
  <si>
    <t>Koszt powykonawczej stałej organizacji ruchu drogowego (zaprojektowanie, uzgodnienie, wprowadzenie (demontaż istniejących znaków, zakup znaków, słupków, montaż, wykonanie oznakowania pionowego)</t>
  </si>
  <si>
    <t>D.01.02.04</t>
  </si>
  <si>
    <t>Rozebranie obrzeży betonowych 6x20 cm i palisad, załadunek, transport do miejsca wskazanego przez Zamawiającego lub do utylizacji z poniesieniem kosztów za powyższe, rozładunek, względnie przekazanie dla właścicieli działek, którzy je wbudowali.</t>
  </si>
  <si>
    <t>Rozebranie ścieków z elementów betonowych grubości 15 cm na podsypce piaskowej</t>
  </si>
  <si>
    <t>Rozebranie zjazdów i chodników z kostki brukowej betonowej, załadunek, transport do miejsca wskazanego przez Zamawiającego lub do utylizacji z poniesieniem kosztów za powyższe, rozładunek, względnie przekazanie dla właścicieli działek, którzy je wbudowali.</t>
  </si>
  <si>
    <t>Rozebranie nawierzchni zjazdów z płyt betonowych chodnikowych, załadunek, transport do miejsca wskazanego przez Zamawiającego lub do utylizacji z poniesieniem kosztów za powyższe, rozładunek, względnie przekazanie dla właścicieli działek, którzy je wbudowali.</t>
  </si>
  <si>
    <t>Rozebranie nawierzchni z destruktu bitumicznego gr. 5 cm z wywiezieniem z terenu budowy w miejsce wskazane przez Zamawiającego lub do recyklingu (z opłatą )</t>
  </si>
  <si>
    <t>Rozebranie murku z betonu przy posesji nr 11 z wywiezieniem gruzu do utylizacji lub recyklingu z poniesieniem kosztów z tym związanych</t>
  </si>
  <si>
    <t>D.01.02.01</t>
  </si>
  <si>
    <t>Ścinanie piłą mechaniczną drzew o średnicy 10 - 15 cm (14 szt.) oraz 16-26 cm (3 szt.) wraz z karczowaniem pni i transportem dłużyc i karpin do 10km w miejsce wskazane przez Inwestora.</t>
  </si>
  <si>
    <t>Razem - Roboty przygotowawcze</t>
  </si>
  <si>
    <t>D.02.01.01</t>
  </si>
  <si>
    <t>Roboty ziemne w gruncie kategorii I-II wykonywane koparkami przedsiębiernymi o pojemności łyżki 0,60 m3 z transportem urobku samochodami samowyładowczymi 5-10 t na odległość do 1km (docelowo 10 km)</t>
  </si>
  <si>
    <t>Nakłady uzupełniające do tablic 0201-0213 za każde dalsze rozpoczęte 0,5 km odległości transportu gruntu kategorii I-II samochodami samowyładowczymi 10-15 t na odległość ponad 1 km po drogach utwardzonych</t>
  </si>
  <si>
    <t>D.02.03.01</t>
  </si>
  <si>
    <t>Formowanie nasypów w gruncie kat. I-II z kruszywa - pospółki o uziarnieniu ciągłym 0/40mm dostarczonej środkami transportu kołowego. Nasypy pod zjazdy nr Z1 i nr Z4 wykonane za pomocą ładowarek z pozyskaniem i transportem kruszywa na budowę</t>
  </si>
  <si>
    <t>Usunięcie warstwy ziemi urodzajnej (humusu) za pomocą koparek chwytakowych z transportem na hałdę. Poz.zastępcza.</t>
  </si>
  <si>
    <t>Formowanie nasypów w gruncie kat. I-II spycharkami</t>
  </si>
  <si>
    <t>Ręczne formowanie nasypów pod zjazdy na działce nr 32003/6 i 32003/4</t>
  </si>
  <si>
    <t>Zagęszczanie nasypów walcami samojezdnymi statycznymi, grunt sypki kat. I-III</t>
  </si>
  <si>
    <t>Pozyskanie i transport na budowę kruszywa na nasypy, pospółka o uziarnieniu ciągłym 0/40mm</t>
  </si>
  <si>
    <t>JEZDNIA - KONSTRUKCJA NAWIERZCHNI.  KOD CPV - 45 230000-8</t>
  </si>
  <si>
    <t>Dolna warstwa podbudowy pod jezdnią, chodnikami i zjazdami  wraz z sięgaczami gr. 10 cm z pospółki o uziarnieniu ciągłym 0/40 mm wg. PN-S-06102 stabilizowana mechanicznie do Is&gt;1,0 z transportem do miejsca wbudowania, z profilowaniem i zagęszczaniem podłoża</t>
  </si>
  <si>
    <t>Krawężniki betonowe o wymiarach 15 x 30 cm  na podsypce cementowo - piaskowej gr.5 cm z wypełnieniem spoin zaprawą  cementową wraz z wykonaniem rowka i ławą betonową z oporem pod krawężniki  wystające z betonu B 15 oraz transportem materiału w miejsce wbudowania</t>
  </si>
  <si>
    <t>Krawężniki betonowe najazdowe o wym.15x22 cm na podsypce cementowo-piaskowej gr.5 cm z wypełnieniem spoin zaprawą  cementową wraz z wykonaniem rowka i ławą betonową z oporem pod krawężniki  wystające z betonu B 15 oraz transportem materiału w miejsce wbudowania z betonu kl. min. C30/37 na podsypce cem-piaskowej 1:4   1. Na ciągu głównym na zjazdach obniżone do 4 cm a na przejściach obniżone do 1 cm.  2. Na sięgaczach na całej długości do 4 cm z wyjątkiem zjazdu Z29, gdzie obniżono do 3 cm.</t>
  </si>
  <si>
    <t/>
  </si>
  <si>
    <t>Po ustawieniu krawężnika najazdowego 15 x 22 cm powyżej 2 cm na włączeniu do ul.Raczkowskiej po przycięciu nawierzchni bitumicznej wypełnić szczeliny betonem kl.C16/20 i bitumiczną masą zalewową zgodnie z załączonym do części rysunkowej szczegółem</t>
  </si>
  <si>
    <t>D.04.04.02</t>
  </si>
  <si>
    <t>Podbudowy kruszywa łamanego 0/31,5  gr. 20 cm wg.  PN-S-96102:1997 stabilizowana mech.  do Is&gt;1,0  jako górna warstwa pod ciągiem głównym i sięgaczami (jezdnie)z transportem do miejsca wbudowania oraz profilowaniem i zagęszczeniem podłoża</t>
  </si>
  <si>
    <t>Podbudowy z kruszywa łamanego 0/31,5  gr. 15 cm  wg.  PN-S-96102:1997 stabilizowana mech.  do Is&gt;1,0 jako górna warstwa pod chodnikami i zjazdami ciągu głównego i sięgaczy z transportem do miejsca wbudowania</t>
  </si>
  <si>
    <t>RAZEM - Konstrukcja nawierzchni</t>
  </si>
  <si>
    <t>CHODNIKI I ZJAZDY. KOD CPV - 45 233222-1</t>
  </si>
  <si>
    <t>D.08.02.01</t>
  </si>
  <si>
    <t>Obrzeża betonowe chodników ciągu głównego i sięgaczy o wym. 30 x 8 cm  na ławie betonowej i i palisada o wymiarach 10x10x45 cm z betonu kl. C30/37  na podsypce cem.piaskowej 1:4 gr. 5 cm z zkupem, dowiezieniem materiałów do miejsca wbudowania i rozładunkiem oraz wbudowaniem</t>
  </si>
  <si>
    <t>D.08.02.02</t>
  </si>
  <si>
    <t>Regulacja pionowa studzienek  telefonicznych</t>
  </si>
  <si>
    <t>D.05.03.23</t>
  </si>
  <si>
    <t>Nawierzchnie z kostki betonowej fazowanej grub. 8 cm na podsypce cementowo-piaskowej 1:4 gr. 5 cm.  Jezdnia ciągu głównego i sięgaczy z kostki koloru szarego. Chodniki ciągu głównego z kostki koloru szarego. Zjazdy ciągu głównego z kostki koloru grafitowego. Chodniki i zjazdy sięgaczy koloru grafitowego. Cena obejmuje zakup materiałów, dowóz do miejsca wbudowania, rozładunek i wbudowanie</t>
  </si>
  <si>
    <t>D.08.04.01</t>
  </si>
  <si>
    <t>Rozebranie cokołu zjazdu nr Z23 przy budynku nr 20, obniżenie o ok.15cm z wywiezieniem gruzu z terenu budowy z opłatą za utylizację.</t>
  </si>
  <si>
    <t>Roboty związane z dostosowaniem wysokościowym zjazdu Z33.  - wyrównanie góry cokołu betonu kl.C20/25 z ułożeniem zbrojenia z siatki prętów śr.8 mm o oczkach 10x10cm:  ilość betonu: 4,0 x 0,1 x 0,4 = 0,16 m3  ilość stali: 0,395 x 32,0 = 13 kg  - rozebranie sztachet drewnianych skrzydła przesuwnego bramy: 4,0 x 1,8 = 7,2 m2  - montaż nowych sztachet drewnianych na skrzydle przesuwnym bramy z ich zabezpieczeniem drewnochronem przez dwukrotne malowanie: 4,0 x 2,0 = 8,0 m2  - roboty ziemne - wykopy, dostosowanie wysokościowe zjazdu na działce: 2,0 x 4,0 x 0,4 + 4,0 x 1,0 x 0,2 = 4,0 m3  - ułożenie warstwy kruszywa łamanego 0/31,5 mm na działce na szer. wjazdu: 4,0 x 2,0 x 0,1 = 0,80 m3  - regulacja wysokościowa bramy przesuwnej, w tym słupa 10 x 10 cm, regulacja zamknięcia, regulacja przedłużenia przesuwu. Cena obejmuje zakup wszystkich materiałów, transport na miejsce wbudowania, rozłądunek i wbudowanie</t>
  </si>
  <si>
    <t>Roboty związane z dostosowaniem wysokościowym zjazdu Z27, budynek nr 11. Patrz rys. Szczegół zjazdów nr Z27 i Z29.  - rozebranie kostki brukowej betonowej przed wjazdem i na dojściu do furtki z odzyskaniem kostki: 1,0 x 6,0 = 6,0 m2  - rozebranie murku i betonowego cokołu na szer. zjazdu z wywiezieniem gruzu do utylizacji  z opłatą za utylizację: 0,2 x 3,0 x 1,0 + 2,5 x 0,4 x 0,25 = 0,85 m3  - rozebranie kostki brukowej betonowej zjazdu na terenie działki. Kostka do odzysku: 3,1 x 4,0 = 12,4 m2  - rozebranie sztachet drewnianych przęsła przesuwnego bramy: 1,4 x 2,5 = 3,5 m2  - wyrównanie góry cokołu betonem kl.C20/25 z ułożeniem zbrojenia z siatki prętów śr.8 mm o oczkach 10 x 10 cm:  ilość stali: 20,0 x 0,395 = 8 kg  ilość betonu: 2,5 x 0,1 x 0,4 = 0,1 m3  - montaż nowych sztachet drewnianych na skrzydle przesuwnym bramy z ich zabezpieczeniem drewnochronem przez dwukrotne malowanie: 2,5 x 1,65 = 4,13 m2  - roboty ziemne - wykopy na terenie działki - korytowanie  3,1 x 0,3 x 4,0 + 0,4 x 3,9 x 0,5 = 4,5 m3  - ułożenie warstwy kruszywa łamanego 0/31,5 mm gr. 15 cm z jego zagęszczeniem do Is&gt;1,0  3,1 x 4,0 + 0,5 x 3,9 = 14,35 m2  - ustawienie palisady betonowej 10 x 10 x 45cm koloru czerwonego na ławie bet. z oporem:  4,0 + 3,5 + 3,9 = 11,40 mb  beton ławy kl.C12/15: 11,4 x 0,035 = 0,40 m3  - wykonanie stopni 3 x 11 x 40 i podestu o wym. 1,2 x 0,9 z kostki betonowej gr.8 cm w kolorze grafitowym. Kostka na podsypce cem-piaskowej 1:4 gr.5 cm na podbudowie z kruszywa łamanego 0/31,5 gr. 15 cm  powierzchnia kostki: 2 x 0,9 x 0,3 + 1,1 x 0,9 = 1,53 m2  - wykonanie murka betonowego gr. 20 cm z betonu kl. C20/25 pod podest: 1,4 x 1,2 x 0,2 =0 ,34 m3  - wykonanie balustrady z rur stalowych śr.51/3 mm ocynkowanych wys. 1,1 m z jej montażem: 4 x 1,4 + 2 x 2,5 = 11,6 m  - ustawienie palisady na stopniach - ograniczenie kostki: 3 x 1,0 + 2 x 0,4 = 3,8 m. Cena obejmuje zakup wszystkich materiałów, transport na miejsce wbudowania, rozłądunek i wbudowanie</t>
  </si>
  <si>
    <t>Roboty związane z dostosowaniem wysokościowym zjazdu Z29 i furtki, budynek nr 11. Patrz rysunek zjazdu.  - rozbiórka kostki na podjeździe do garażu. Kostka do odzysku:  8,0 x 3,3 = 26,4 m2  - wykopy pod koryto z przerzutem urobku na nasypy: 5,6 x 0,3 x 3,3 = 5,54 m3  - transport nadwyżki urobku z budowy: 3,40 m3 - ułożenie warstwy kruszywa łamanego gr. 15 cm jako podbudowy z zagęszczeniem do Is&gt;1,0: 8,0 x 3,3 = 26,4 m2  - ułożenie kostki na podsypce cem-piaskowej 1:4 gr. 5 cm. Kostka z odzysku: 26,4 m2  - demontaż skrzydeł bramy: 1,7 x 3,0 = 5,1 m2  - dostosowanie konstrukcji skrzydeł do nowych wymiarów, tj. wycięcie dolnego pasa skrzydeł i ponowne jego przyspawanie z dostosowaniem stężeń - demontaż 2 szt. uchwytów zawiasów ze słupków ceglanych i z ramy bramy i ponowny ich montaż.  - przycięcie sztachet na wymiar z ich przykręceniem do dolnych pasów skrzydeł bramy.  - wykonanie schodów przy furtce pomiędzy zjazdem a wiatą. Schody z kostki z odzysku. Stopnie i podest ograniczony palisadą 10 x 10 x 45 cm w kolorze czerwonym ustawioną na ławie betonowej z oporem:  palisada: 1,5 x 3 + 1,2 = 5,7 m  beton ławy kl.C12/15: 5,7 x 0,035 = 0,2 m3  kostka stopni i podestu: 0,9 x 1,3 + 1 x 0,4 = 1,57 m2  - dostosowanie wysokościowe furtki przez obcięcie sztachet drewnianych na całej szerokości tj. 1,0 m. Cena obejmuje zakup wszystkich materiałów, transport na miejsce wbudowania, rozłądunek i wbudowanie</t>
  </si>
  <si>
    <t>RAZEM - Chodniki i zjazdy</t>
  </si>
  <si>
    <t>URZĄDZENIA BEZPIECZEŃSTWA RUCHU. KOD CPV - 45 233290-8</t>
  </si>
  <si>
    <t>D.07.02.01</t>
  </si>
  <si>
    <t>Wyjęcie słupków  znaków</t>
  </si>
  <si>
    <t>Zdejmowanie tablic znaków drogowych ze słupka drogowego</t>
  </si>
  <si>
    <t>Ustawienie słupków do znaków drogowych z rur stalowych ocynkowanych o śr. 60 mm - cena zawiera koszty zakupu, transportu do miejsca wbudowania, rozładunek i montaż</t>
  </si>
  <si>
    <t>Przymocowanie tablic znaków drogowych zakazu, nakazu, ostrzegawczych, informacyjnych   B-43, B-44, D-4a - znaki nowe  - cena zawiera koszty zakupu, transportu do miejsca wbudowania, rozładunek i montaż</t>
  </si>
  <si>
    <t>Przymocowanie tablic znaków drogowych zakazu, nakazu, ostrzegawczych, informacyjnych  A-7, D-6b, B-5 i tabliczka - znaki istniejące  - cena zawiera  transportu do miejsca wbudowania, rozładunek i montaż</t>
  </si>
  <si>
    <t>RAZEM - Urządzenia bezpieczeństwa ruchu</t>
  </si>
  <si>
    <t>ZIELEŃ DROGOWA. KOD CPV - 45 112710-5</t>
  </si>
  <si>
    <t>Ręczne plantowanie powierzchni gruntu rodzimego ciągu głównego i sięgacza (W3-W9).</t>
  </si>
  <si>
    <t>Dowiezienie ziemi urodzajnej - humusu z odzysku z jego rozścieleniem gr. 10 cm, przekopanie z gruntem rodzimym za pomocą glebogryzarki.  - objętość humusu</t>
  </si>
  <si>
    <t>Wykonanie trawników dywanowych siewem  bez nawożenia z pielęgnacją do czasu przekazania budowy.</t>
  </si>
  <si>
    <t>ZABEZPIECZENIE KABLI TELEFONICZNYCH. KOD CPV - 45 232000-2</t>
  </si>
  <si>
    <t>Zabezpieczenie kabli telefonicznych</t>
  </si>
  <si>
    <t>RAZEM - Zabezpieczenie kabli telefonicznych</t>
  </si>
  <si>
    <t>MUR OPOROWY. KOD CPV - 45 112730</t>
  </si>
  <si>
    <t>RAZEM - Mur oporowy</t>
  </si>
  <si>
    <t>Kanalizacja deszczowa Nr ST D.03.03.01</t>
  </si>
  <si>
    <t>ROBOTY ZIEMNE. KOD CPV - 45 112730-1</t>
  </si>
  <si>
    <t>Roboty ziemne poprzeczne na przerzut z wbudowaniem ziemi w nasyp w gruncie kategorii III</t>
  </si>
  <si>
    <t>Wykopy oraz przekopy wykonywane koparkami podsiębiernymi na odkład - pojemność łyżki 0,15m3, grunt kategorii I-II</t>
  </si>
  <si>
    <t>Zasypywanie wykopów liniowych w gruncie kategorii III-IV o ścianach pionowych szerokości 1,6-2,5m i głębokości do 3m</t>
  </si>
  <si>
    <t>Zasypanie wykopów spycharkami. Przemieszczenie gruntu kat. IV, spycharką gąsienicową55kW, na odległość do 10m</t>
  </si>
  <si>
    <t>100</t>
  </si>
  <si>
    <t>Zagęszczenie nasypów zagęszczarkami, grunt sypki kategorii I-III</t>
  </si>
  <si>
    <t>Mechaniczne plantowanie gruntu kategorii III spycharkami gąsienicowymi o mocy 55kW (75kM)</t>
  </si>
  <si>
    <t>Profilowanie i zagęszczanie mechaniczne podłoża pod warstwy konstrukcyjne nawierzchni w gruncie kategorii I-IV</t>
  </si>
  <si>
    <t>Podłoża pod kanały z materiałów sypkich o grubości 15cm</t>
  </si>
  <si>
    <t>Izolacja keramzytem przed zamarzaniem rurociągów o średnicy 250mm</t>
  </si>
  <si>
    <t>Razem - Roboty ziemne</t>
  </si>
  <si>
    <t>Montaż kanałów z rur polietylenowych  o średnicy nominalnej 350mm-300 PP SN8 -rura drenarska rozsaczajaca z pełną perforacją</t>
  </si>
  <si>
    <t>Kanały z rur PVC o średnicy zewnętrznej 250mm łączone na wcisk-SN8</t>
  </si>
  <si>
    <t>Kanały z rur PVC o średnicy zewnętrznej 200mm łączone na wcisk-SN8</t>
  </si>
  <si>
    <t>Studnie rewizyjne z kręgów betonowych w gotowym wykopie o średnicy 1000mm i głębokości  3m</t>
  </si>
  <si>
    <t>studnię</t>
  </si>
  <si>
    <t>Studzienki ściekowe uliczne betonowe o średnicy 500mm z osadnikiem i syfonem i wpustem krawęznikowym</t>
  </si>
  <si>
    <t>Studnie rewizyjne z kręgów betonowych w gotowym wykopie o średnicy 1500mm i głębokości  3m-dn2000-studnia chłonna H=3,5m</t>
  </si>
  <si>
    <t>Podsypka filtracyjna z mieszanki 65% żwir i 35% piasek z przygotowaniem kruszywa</t>
  </si>
  <si>
    <t>Razem - Roboty montażowe</t>
  </si>
  <si>
    <t>Razem Kanalizacja deszczowa do Zestawienia Zbiorczego</t>
  </si>
  <si>
    <t>Rozbiórki</t>
  </si>
  <si>
    <t>Dostawa i montaż+studnia przelewowa z systemem komór rozsączających nr.2 rewizyjno-płuczących i rurą wywiewną i geowłókniną</t>
  </si>
  <si>
    <t>Dostawa i montaż+studnia przelewowa z systemem komór rozsączających  nr.3 rewizyjno-płuczących i rurą wywiewną i geowłókniną</t>
  </si>
  <si>
    <t>Dostawa i montaż+studnia przelewowa z systemem komór rozsączających nr.1 rewizyjno-płuczących i rurą wywiewną i geowłókniną</t>
  </si>
  <si>
    <t>Wywiezienie gruzu z terenu rozbiórki samochodem ciężarowym skrzyniowym  na odległość 1 km przy ręcznym załadowaniu i wyładowaniu</t>
  </si>
  <si>
    <t>Wykopy oraz przekopy wykonywane koparkami podsiębiernymi na odkład - pojemność łyżki 0,15 m3, grunt kategorii I-II</t>
  </si>
  <si>
    <t>Zasypywanie wykopów liniowych w gruncie kategorii III-IV o ścianach pionowych szerokości 1,6-2,5 m i głębokości do 3 m</t>
  </si>
  <si>
    <t>Zasypanie wykopów spycharkami. Przemieszczenie gruntu kat. IV, spycharką gąsienicową55 kW, na odległość do 10 m</t>
  </si>
  <si>
    <t>Podłoża pod kanały z materiałów sypkich o grubości 15 cm</t>
  </si>
  <si>
    <t>Mechaniczne plantowanie gruntu kategorii III spycharkami gąsienicowymi o mocy 55 kW (75kM)</t>
  </si>
  <si>
    <t>Razem - Rozbiórki</t>
  </si>
  <si>
    <t>100 m3</t>
  </si>
  <si>
    <t>próba</t>
  </si>
  <si>
    <t>Regulacja pionowa włazów kanałowych</t>
  </si>
  <si>
    <t>Zakorkowanie przyłączy kanalizacyjnych na granicy działki</t>
  </si>
  <si>
    <t>Kanały z rur PVC o średnicy zewnętrznej 160 mm łączone na wcisk-SN8</t>
  </si>
  <si>
    <t>Kanały z rur PVC o średnicy zewnętrznej 200 mm łączone na wcisk-SN8</t>
  </si>
  <si>
    <t>Studnie rewizyjne z kręgów betonowych w gotowym wykopie o średnicy 1000 mm i głębokości  3 m</t>
  </si>
  <si>
    <t>Próba wodna szczelności kanałów rurowych o średnicy nominalnej 200 mm (odcinek=próba)</t>
  </si>
  <si>
    <t>Próba wodna szczelności kanałów rurowych o średnicy nominalnej do 160 mm (odcinek=próba)</t>
  </si>
  <si>
    <t>Przejścia szczelne  dla rur o średnicy zewnętrznej 200 mm</t>
  </si>
  <si>
    <t>Przejścia szczelne  dla rur o średnicy zewnętrznej 160 mm</t>
  </si>
  <si>
    <t>Kanalizacja sanitarna - odgałęzienia</t>
  </si>
  <si>
    <t>RAZEM - Kanalizacja sanitarna - odgałęzienia -   do Zestawienia Zbiorczego</t>
  </si>
  <si>
    <t>Wodociąg - odgałęzienia</t>
  </si>
  <si>
    <t>Montaż rurociągów z rur polietylenowych PE, PEHD o średnicy zewnętrznej 160mm</t>
  </si>
  <si>
    <t>Montaż rurociągów z rur polietylenowych PE, PEHD o średnicy zewnętrznej 63mm-dz40 PE SDR11</t>
  </si>
  <si>
    <t>Montaż trójnika kołnierzowego Combi PN 6 i 16atm dla rur PE o średnicy 150mm</t>
  </si>
  <si>
    <t>Opaski z żeliwa sferoidalnego PN10/16 o średnicy nominalnej 100mm/1 1/4" do nawiercania rur żeliwnych. Zasuwy klinowe miękkouszczelnione z żeliwa sferoidalnego PN10/16 (wrzeciono ze stali nierdzewnej) z obudową i skrzynką uliczną, z kielichem do rur PE lub gwintowane o średnicy nominalnej 32mm</t>
  </si>
  <si>
    <t>Opaski z żeliwa sferoidalnego PN10/16 o średnicy nominalnej 150mm/1 1/2" do nawiercania rur żeliwnych. Zasuwy klinowe miękkouszczelnione z żeliwa sferoidalnego PN10/16 (wrzeciono ze stali nierdzewnej) z obudową i skrzynką uliczną, z kielichem do rur PE lub gwintowane o średnicy nominalnej 40mm</t>
  </si>
  <si>
    <t>Próba wodna szczelności sieci wodociągowych z rur typu HOBAS, PCW, PVC, PE, PEHD o średnicy nominalnej 90-110mm (1 próba - 200m)</t>
  </si>
  <si>
    <t>Dezynfekcja rurociągów sieci wodociągowej o średnicy nominalnej do 150mm (odcinek - 200m)</t>
  </si>
  <si>
    <t>odcinek</t>
  </si>
  <si>
    <t>Regulacja pionowa skrzynek ulicznych zasuw wodociągowych na przyłączach domowych</t>
  </si>
  <si>
    <t>Zakorkowanie przyłączy wodnych na granicy działki</t>
  </si>
  <si>
    <t>Razem - odgałęzienia wodociągowe do Zestawienia Zbiorczego</t>
  </si>
  <si>
    <t>Łączenie przewodów uziemiających wykonanych z bednarki o przekroju 120 mm2 w wykopie, zabezpieczenie przeciwkorozyjne taśmą Denso</t>
  </si>
  <si>
    <t>Układanie FeZn 25x4 mm2 w rowach kablowych.</t>
  </si>
  <si>
    <t>4.4</t>
  </si>
  <si>
    <t>4.5</t>
  </si>
  <si>
    <t>4.6</t>
  </si>
  <si>
    <t>Układanie w wykopie rur ochronnych  - rura karbowana dwuścienna z kręgu fi50</t>
  </si>
  <si>
    <t>Układanie w wykopie rur ochronnych  - rura gładka dwudzielna grubościenna fi110</t>
  </si>
  <si>
    <t>Układanie w wykopie rur ochronnych  - rura gładka dwudzielna grubościenna fi160</t>
  </si>
  <si>
    <t>Pogłębianie istniejącej infrastruktury przy stosowaniu na nich osłon z rur dwudzielnych - ręczne kopanie rowów w gruncie kat III</t>
  </si>
  <si>
    <t>4.3</t>
  </si>
  <si>
    <t>Mechaniczne stawianie słupa oświetleniowego o wys. 9m kolor  naturalny na fundamencie prefabrykowanym, wieloelementowy, elementy złączne, zabezpieczone elastomerem poliuretanowym, zabezpieczone antykorozyjnie poprzez malowanie, silikonowanie lub anodowanie wysięgnik 1,5 metra, kąt 5 stopni.</t>
  </si>
  <si>
    <t>Montaż opraw oświetlenia zewnętrznego - oprawa ledowa typu 24 LED kl. II naświetlacza maksimum 56W, prąd 700mA, strumień oprawy minimum 5800 lm, barwa światła chłodna biała 5000K, IP66, ochrona przepięciowa, regulacja mocy oprawy, dwukomorowa.</t>
  </si>
  <si>
    <t>8.3</t>
  </si>
  <si>
    <t>Regulacja pionowa studzienek telefonicznych wraz z wymianą pokryw i ram</t>
  </si>
  <si>
    <t>Wykonanie muru oporowego wraz ze wszystkimi robotami towarzyszącymi - rozbiórki istniejącego cokołu betonowego wraz z ogrodzeniem z siatki, robotami ziemnymi, szalowaniem i betonowaniem, robotami zbrojarskimi,pielęgnacją betonu, wykonaniem izolacji ściany, obsypanie muru oporowego, wykonanie otworów odwodniających, Wykonanie ogrodzenia z siatki stalowej ocynkowanej wysokości 125 cm o oczkach 4x4 cm z drutu gr.3mm zamocowanej na słupkach stalowych o rozstawie co 2,5 m. Słupki stalowe ocynkowane z rur śr.50/3,5mm lub z profili zimnogiętych 40x60mm ocynkowanych. Siatka rozciągnięta na 3 drutach o śr.5 mm.</t>
  </si>
  <si>
    <t>Nr sprawy: ZP.271.45.2018</t>
  </si>
  <si>
    <t>Załącznik nr 2</t>
  </si>
  <si>
    <r>
      <t>Nr sprawy</t>
    </r>
    <r>
      <rPr>
        <b/>
        <sz val="10"/>
        <rFont val="Times New Roman"/>
        <family val="1"/>
        <charset val="238"/>
      </rPr>
      <t>:  ZP.271.45.2018</t>
    </r>
  </si>
  <si>
    <r>
      <t>Nr sprawy</t>
    </r>
    <r>
      <rPr>
        <b/>
        <sz val="10"/>
        <rFont val="Times New Roman"/>
        <family val="1"/>
        <charset val="238"/>
      </rPr>
      <t>: ZP.271.45.2018</t>
    </r>
  </si>
  <si>
    <t xml:space="preserve">Załącznik nr 2 </t>
  </si>
  <si>
    <t xml:space="preserve">ZESTAWIENIE ZBIORCZE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</si>
</sst>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9" x14ac:knownFonts="1">
    <font>
      <sz val="10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  <font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8"/>
      <name val="Arial"/>
      <family val="2"/>
      <charset val="1"/>
    </font>
    <font>
      <sz val="10"/>
      <color indexed="8"/>
      <name val="Arial"/>
      <family val="2"/>
      <charset val="238"/>
    </font>
    <font>
      <sz val="8"/>
      <color indexed="64"/>
      <name val="Arial"/>
      <charset val="1"/>
    </font>
    <font>
      <sz val="10"/>
      <color indexed="64"/>
      <name val="Arial"/>
      <family val="2"/>
      <charset val="238"/>
    </font>
    <font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Arial"/>
      <family val="2"/>
      <charset val="238"/>
    </font>
    <font>
      <sz val="10"/>
      <color indexed="64"/>
      <name val="Arial"/>
      <charset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color indexed="6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6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2" fillId="0" borderId="0"/>
    <xf numFmtId="0" fontId="16" fillId="0" borderId="0"/>
  </cellStyleXfs>
  <cellXfs count="117">
    <xf numFmtId="0" fontId="0" fillId="0" borderId="0" xfId="0"/>
    <xf numFmtId="0" fontId="0" fillId="0" borderId="0" xfId="0" applyFont="1"/>
    <xf numFmtId="0" fontId="0" fillId="0" borderId="0" xfId="0" applyFont="1" applyBorder="1"/>
    <xf numFmtId="0" fontId="2" fillId="0" borderId="0" xfId="0" applyFont="1"/>
    <xf numFmtId="0" fontId="1" fillId="0" borderId="0" xfId="0" applyFont="1" applyAlignment="1">
      <alignment horizontal="left" wrapText="1"/>
    </xf>
    <xf numFmtId="4" fontId="5" fillId="0" borderId="0" xfId="0" applyNumberFormat="1" applyFont="1"/>
    <xf numFmtId="4" fontId="0" fillId="0" borderId="0" xfId="0" applyNumberFormat="1" applyFont="1" applyBorder="1"/>
    <xf numFmtId="4" fontId="5" fillId="0" borderId="0" xfId="0" applyNumberFormat="1" applyFont="1" applyFill="1"/>
    <xf numFmtId="0" fontId="0" fillId="0" borderId="0" xfId="0" applyFont="1" applyFill="1" applyBorder="1"/>
    <xf numFmtId="2" fontId="0" fillId="0" borderId="0" xfId="0" applyNumberFormat="1" applyFont="1" applyFill="1" applyBorder="1"/>
    <xf numFmtId="0" fontId="0" fillId="0" borderId="0" xfId="0" applyFont="1" applyFill="1"/>
    <xf numFmtId="4" fontId="5" fillId="0" borderId="0" xfId="0" applyNumberFormat="1" applyFont="1" applyFill="1" applyBorder="1"/>
    <xf numFmtId="4" fontId="0" fillId="0" borderId="0" xfId="0" applyNumberFormat="1" applyFont="1" applyBorder="1" applyAlignment="1">
      <alignment horizontal="right"/>
    </xf>
    <xf numFmtId="0" fontId="8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center" wrapText="1"/>
    </xf>
    <xf numFmtId="4" fontId="11" fillId="0" borderId="0" xfId="0" applyNumberFormat="1" applyFont="1" applyFill="1"/>
    <xf numFmtId="0" fontId="7" fillId="0" borderId="0" xfId="0" applyFont="1" applyBorder="1"/>
    <xf numFmtId="0" fontId="7" fillId="0" borderId="0" xfId="0" applyFont="1" applyFill="1" applyBorder="1"/>
    <xf numFmtId="2" fontId="7" fillId="0" borderId="0" xfId="0" applyNumberFormat="1" applyFont="1" applyFill="1" applyBorder="1"/>
    <xf numFmtId="0" fontId="7" fillId="0" borderId="0" xfId="0" applyFont="1" applyFill="1"/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164" fontId="1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4" fontId="10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/>
    <xf numFmtId="4" fontId="1" fillId="0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4" fontId="15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center" vertical="distributed" wrapText="1"/>
    </xf>
    <xf numFmtId="0" fontId="16" fillId="0" borderId="0" xfId="2"/>
    <xf numFmtId="0" fontId="8" fillId="0" borderId="0" xfId="2" applyNumberFormat="1" applyFont="1" applyAlignment="1">
      <alignment vertical="top" wrapText="1"/>
    </xf>
    <xf numFmtId="4" fontId="16" fillId="0" borderId="0" xfId="2" applyNumberFormat="1"/>
    <xf numFmtId="4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164" fontId="24" fillId="2" borderId="1" xfId="0" applyNumberFormat="1" applyFont="1" applyFill="1" applyBorder="1" applyAlignment="1">
      <alignment horizontal="right" vertical="center" wrapText="1"/>
    </xf>
    <xf numFmtId="4" fontId="24" fillId="2" borderId="1" xfId="0" applyNumberFormat="1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64" fontId="19" fillId="0" borderId="1" xfId="0" applyNumberFormat="1" applyFont="1" applyFill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right" vertical="center"/>
    </xf>
    <xf numFmtId="4" fontId="22" fillId="0" borderId="3" xfId="0" applyNumberFormat="1" applyFont="1" applyBorder="1" applyAlignment="1">
      <alignment horizontal="right" vertical="center"/>
    </xf>
    <xf numFmtId="4" fontId="19" fillId="0" borderId="1" xfId="0" applyNumberFormat="1" applyFont="1" applyFill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164" fontId="19" fillId="3" borderId="1" xfId="0" applyNumberFormat="1" applyFont="1" applyFill="1" applyBorder="1" applyAlignment="1">
      <alignment horizontal="right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right" vertical="center" wrapText="1"/>
    </xf>
    <xf numFmtId="39" fontId="28" fillId="0" borderId="6" xfId="0" applyNumberFormat="1" applyFont="1" applyBorder="1" applyAlignment="1">
      <alignment horizontal="right" vertical="top" wrapText="1"/>
    </xf>
    <xf numFmtId="0" fontId="28" fillId="0" borderId="6" xfId="0" applyNumberFormat="1" applyFont="1" applyBorder="1" applyAlignment="1">
      <alignment vertical="top" wrapText="1"/>
    </xf>
    <xf numFmtId="165" fontId="19" fillId="0" borderId="1" xfId="0" applyNumberFormat="1" applyFont="1" applyFill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39" fontId="28" fillId="0" borderId="0" xfId="0" applyNumberFormat="1" applyFont="1" applyBorder="1" applyAlignment="1">
      <alignment horizontal="right" vertical="top" wrapText="1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9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1" fillId="0" borderId="1" xfId="0" applyFont="1" applyFill="1" applyBorder="1" applyAlignment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0" fillId="0" borderId="1" xfId="0" applyFont="1" applyFill="1" applyBorder="1" applyAlignment="1"/>
    <xf numFmtId="0" fontId="15" fillId="0" borderId="1" xfId="0" applyFont="1" applyFill="1" applyBorder="1" applyAlignment="1"/>
    <xf numFmtId="0" fontId="15" fillId="0" borderId="4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left"/>
    </xf>
    <xf numFmtId="0" fontId="20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2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distributed" wrapText="1"/>
    </xf>
    <xf numFmtId="0" fontId="25" fillId="0" borderId="4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view="pageBreakPreview" zoomScale="90" zoomScaleSheetLayoutView="90" workbookViewId="0">
      <selection activeCell="B14" sqref="B14:E14"/>
    </sheetView>
  </sheetViews>
  <sheetFormatPr defaultColWidth="11.5703125" defaultRowHeight="12.75" x14ac:dyDescent="0.2"/>
  <cols>
    <col min="1" max="1" width="4.28515625" style="1" customWidth="1"/>
    <col min="2" max="2" width="9" style="1" customWidth="1"/>
    <col min="3" max="3" width="14.7109375" style="1" customWidth="1"/>
    <col min="4" max="4" width="9" style="1" customWidth="1"/>
    <col min="5" max="5" width="27.85546875" style="1" customWidth="1"/>
    <col min="6" max="6" width="20.42578125" style="1" customWidth="1"/>
    <col min="7" max="8" width="9" style="1" customWidth="1"/>
    <col min="9" max="9" width="11.85546875" style="1" customWidth="1"/>
    <col min="10" max="12" width="9" style="1" customWidth="1"/>
    <col min="13" max="13" width="14.28515625" style="1" customWidth="1"/>
    <col min="14" max="255" width="9" style="1" customWidth="1"/>
    <col min="256" max="16384" width="11.5703125" style="1"/>
  </cols>
  <sheetData>
    <row r="1" spans="1:14" x14ac:dyDescent="0.2">
      <c r="A1" s="13"/>
      <c r="B1" s="13"/>
      <c r="C1" s="13"/>
    </row>
    <row r="2" spans="1:14" x14ac:dyDescent="0.2">
      <c r="A2" s="85" t="s">
        <v>251</v>
      </c>
      <c r="B2" s="85"/>
      <c r="C2" s="85"/>
      <c r="F2" s="85" t="s">
        <v>252</v>
      </c>
      <c r="G2" s="88"/>
    </row>
    <row r="3" spans="1:14" x14ac:dyDescent="0.2">
      <c r="A3" s="14"/>
      <c r="B3" s="86"/>
      <c r="C3" s="87"/>
      <c r="D3" s="86"/>
      <c r="E3" s="87"/>
    </row>
    <row r="4" spans="1:14" ht="15.75" x14ac:dyDescent="0.25">
      <c r="A4" s="92" t="s">
        <v>113</v>
      </c>
      <c r="B4" s="92"/>
      <c r="C4" s="92"/>
      <c r="D4" s="92"/>
      <c r="E4" s="92"/>
      <c r="F4" s="92"/>
      <c r="H4" s="2"/>
      <c r="I4" s="2"/>
      <c r="J4" s="2"/>
      <c r="K4" s="2"/>
      <c r="L4" s="2"/>
      <c r="M4" s="2"/>
      <c r="N4" s="2"/>
    </row>
    <row r="5" spans="1:14" ht="16.5" customHeight="1" x14ac:dyDescent="0.25">
      <c r="A5" s="3"/>
      <c r="B5" s="4"/>
      <c r="C5" s="4"/>
      <c r="D5" s="4"/>
      <c r="E5" s="4"/>
      <c r="F5" s="4"/>
      <c r="H5" s="2"/>
      <c r="I5" s="2"/>
      <c r="J5" s="2"/>
      <c r="K5" s="2"/>
      <c r="L5" s="2"/>
      <c r="M5" s="2"/>
      <c r="N5" s="2"/>
    </row>
    <row r="6" spans="1:14" ht="12.75" customHeight="1" x14ac:dyDescent="0.25">
      <c r="A6" s="3"/>
      <c r="B6" s="92" t="s">
        <v>256</v>
      </c>
      <c r="C6" s="92"/>
      <c r="D6" s="92"/>
      <c r="E6" s="92"/>
      <c r="F6" s="92"/>
      <c r="H6" s="2"/>
      <c r="I6" s="2"/>
      <c r="J6" s="2"/>
      <c r="K6" s="2"/>
      <c r="L6" s="2"/>
      <c r="M6" s="2"/>
      <c r="N6" s="2"/>
    </row>
    <row r="7" spans="1:14" ht="15" x14ac:dyDescent="0.2">
      <c r="A7" s="3"/>
      <c r="B7" s="3"/>
      <c r="C7" s="89"/>
      <c r="D7" s="89"/>
      <c r="E7" s="89"/>
      <c r="F7" s="26"/>
      <c r="H7" s="2"/>
      <c r="I7" s="82"/>
      <c r="J7" s="82"/>
      <c r="K7" s="82"/>
      <c r="L7" s="2"/>
      <c r="M7" s="2"/>
      <c r="N7" s="2"/>
    </row>
    <row r="8" spans="1:14" ht="16.5" customHeight="1" x14ac:dyDescent="0.2">
      <c r="A8" s="27" t="s">
        <v>0</v>
      </c>
      <c r="B8" s="83" t="s">
        <v>1</v>
      </c>
      <c r="C8" s="83"/>
      <c r="D8" s="83"/>
      <c r="E8" s="83"/>
      <c r="F8" s="27" t="s">
        <v>2</v>
      </c>
      <c r="G8" s="5"/>
      <c r="H8" s="2"/>
      <c r="I8" s="2"/>
      <c r="J8" s="2"/>
      <c r="K8" s="2"/>
      <c r="L8" s="2"/>
      <c r="M8" s="2"/>
      <c r="N8" s="2"/>
    </row>
    <row r="9" spans="1:14" ht="15" x14ac:dyDescent="0.2">
      <c r="A9" s="28">
        <v>1</v>
      </c>
      <c r="B9" s="84" t="s">
        <v>6</v>
      </c>
      <c r="C9" s="84"/>
      <c r="D9" s="84"/>
      <c r="E9" s="84"/>
      <c r="F9" s="29">
        <f>drogowe!G63</f>
        <v>0</v>
      </c>
      <c r="G9" s="5"/>
      <c r="H9" s="2"/>
      <c r="I9" s="2"/>
      <c r="J9" s="6"/>
      <c r="K9" s="2"/>
      <c r="L9" s="2"/>
      <c r="M9" s="2"/>
      <c r="N9" s="2"/>
    </row>
    <row r="10" spans="1:14" s="19" customFormat="1" ht="15" x14ac:dyDescent="0.2">
      <c r="A10" s="28">
        <v>2</v>
      </c>
      <c r="B10" s="93" t="s">
        <v>112</v>
      </c>
      <c r="C10" s="93"/>
      <c r="D10" s="93"/>
      <c r="E10" s="93"/>
      <c r="F10" s="30"/>
      <c r="G10" s="15"/>
      <c r="H10" s="16"/>
      <c r="I10" s="16"/>
      <c r="J10" s="16"/>
      <c r="K10" s="16"/>
      <c r="L10" s="17"/>
      <c r="M10" s="18"/>
      <c r="N10" s="17"/>
    </row>
    <row r="11" spans="1:14" s="19" customFormat="1" ht="15" x14ac:dyDescent="0.2">
      <c r="A11" s="28" t="s">
        <v>24</v>
      </c>
      <c r="B11" s="95" t="s">
        <v>18</v>
      </c>
      <c r="C11" s="96"/>
      <c r="D11" s="96"/>
      <c r="E11" s="97"/>
      <c r="F11" s="34">
        <f>sanitarne!G31</f>
        <v>0</v>
      </c>
      <c r="G11" s="15"/>
      <c r="H11" s="16"/>
      <c r="I11" s="16"/>
      <c r="J11" s="16"/>
      <c r="K11" s="16"/>
      <c r="L11" s="17"/>
      <c r="M11" s="18"/>
      <c r="N11" s="17"/>
    </row>
    <row r="12" spans="1:14" s="19" customFormat="1" ht="15" x14ac:dyDescent="0.2">
      <c r="A12" s="28" t="s">
        <v>25</v>
      </c>
      <c r="B12" s="95" t="s">
        <v>37</v>
      </c>
      <c r="C12" s="96"/>
      <c r="D12" s="96"/>
      <c r="E12" s="97"/>
      <c r="F12" s="34">
        <f>sanitarne!G57</f>
        <v>0</v>
      </c>
      <c r="G12" s="15"/>
      <c r="H12" s="16"/>
      <c r="I12" s="16"/>
      <c r="J12" s="16"/>
      <c r="K12" s="16"/>
      <c r="L12" s="17"/>
      <c r="M12" s="18"/>
      <c r="N12" s="17"/>
    </row>
    <row r="13" spans="1:14" s="19" customFormat="1" ht="15" x14ac:dyDescent="0.2">
      <c r="A13" s="28" t="s">
        <v>39</v>
      </c>
      <c r="B13" s="94" t="s">
        <v>38</v>
      </c>
      <c r="C13" s="94"/>
      <c r="D13" s="94"/>
      <c r="E13" s="94"/>
      <c r="F13" s="34">
        <f>sanitarne!G80</f>
        <v>0</v>
      </c>
      <c r="G13" s="15"/>
      <c r="H13" s="16"/>
      <c r="I13" s="16"/>
      <c r="J13" s="16"/>
      <c r="K13" s="16"/>
      <c r="L13" s="17"/>
      <c r="M13" s="18"/>
      <c r="N13" s="17"/>
    </row>
    <row r="14" spans="1:14" ht="15" x14ac:dyDescent="0.2">
      <c r="A14" s="28">
        <v>3</v>
      </c>
      <c r="B14" s="84" t="s">
        <v>111</v>
      </c>
      <c r="C14" s="84"/>
      <c r="D14" s="84"/>
      <c r="E14" s="84"/>
      <c r="F14" s="29">
        <f>elektryczne!G45</f>
        <v>0</v>
      </c>
      <c r="G14" s="5"/>
      <c r="H14" s="2"/>
      <c r="I14" s="2"/>
      <c r="J14" s="6"/>
      <c r="K14" s="2"/>
      <c r="L14" s="2"/>
      <c r="M14" s="2"/>
      <c r="N14" s="2"/>
    </row>
    <row r="15" spans="1:14" s="10" customFormat="1" ht="15.75" x14ac:dyDescent="0.25">
      <c r="A15" s="31"/>
      <c r="B15" s="90" t="s">
        <v>3</v>
      </c>
      <c r="C15" s="90"/>
      <c r="D15" s="90"/>
      <c r="E15" s="90"/>
      <c r="F15" s="32">
        <f>SUM(F9:F14)</f>
        <v>0</v>
      </c>
      <c r="G15" s="7"/>
      <c r="H15" s="2"/>
      <c r="I15" s="2"/>
      <c r="J15" s="2"/>
      <c r="K15" s="2"/>
      <c r="L15" s="8"/>
      <c r="M15" s="9"/>
      <c r="N15" s="8"/>
    </row>
    <row r="16" spans="1:14" s="10" customFormat="1" ht="15.75" x14ac:dyDescent="0.25">
      <c r="A16" s="31"/>
      <c r="B16" s="90" t="s">
        <v>4</v>
      </c>
      <c r="C16" s="90"/>
      <c r="D16" s="90"/>
      <c r="E16" s="90"/>
      <c r="F16" s="32">
        <f>0.23*F15</f>
        <v>0</v>
      </c>
      <c r="G16" s="7"/>
      <c r="H16" s="2"/>
      <c r="I16" s="12"/>
      <c r="J16" s="2"/>
      <c r="K16" s="2"/>
      <c r="L16" s="8"/>
      <c r="M16" s="8"/>
      <c r="N16" s="8"/>
    </row>
    <row r="17" spans="1:14" s="10" customFormat="1" ht="15.75" x14ac:dyDescent="0.25">
      <c r="A17" s="31"/>
      <c r="B17" s="90" t="s">
        <v>5</v>
      </c>
      <c r="C17" s="90"/>
      <c r="D17" s="90"/>
      <c r="E17" s="90"/>
      <c r="F17" s="32">
        <f>SUM(F15:F16)</f>
        <v>0</v>
      </c>
      <c r="G17" s="7"/>
      <c r="H17" s="11"/>
      <c r="I17" s="11"/>
      <c r="J17" s="8"/>
      <c r="K17" s="8"/>
      <c r="L17" s="8"/>
      <c r="M17" s="8"/>
      <c r="N17" s="8"/>
    </row>
    <row r="19" spans="1:14" x14ac:dyDescent="0.2">
      <c r="A19" s="2"/>
      <c r="B19" s="2"/>
      <c r="C19" s="2"/>
      <c r="D19" s="2"/>
      <c r="E19" s="2"/>
    </row>
    <row r="20" spans="1:14" ht="15" customHeight="1" x14ac:dyDescent="0.2">
      <c r="A20" s="2"/>
      <c r="B20" s="91"/>
      <c r="C20" s="91"/>
      <c r="D20" s="91"/>
      <c r="E20" s="91"/>
    </row>
    <row r="21" spans="1:14" x14ac:dyDescent="0.2">
      <c r="A21" s="2"/>
      <c r="B21" s="2"/>
      <c r="C21" s="2"/>
      <c r="D21" s="2"/>
      <c r="E21" s="2"/>
    </row>
  </sheetData>
  <sheetProtection selectLockedCells="1" selectUnlockedCells="1"/>
  <mergeCells count="19">
    <mergeCell ref="B17:E17"/>
    <mergeCell ref="B20:E20"/>
    <mergeCell ref="A4:F4"/>
    <mergeCell ref="B6:F6"/>
    <mergeCell ref="B15:E15"/>
    <mergeCell ref="B16:E16"/>
    <mergeCell ref="B10:E10"/>
    <mergeCell ref="B13:E13"/>
    <mergeCell ref="B12:E12"/>
    <mergeCell ref="B14:E14"/>
    <mergeCell ref="B11:E11"/>
    <mergeCell ref="I7:K7"/>
    <mergeCell ref="B8:E8"/>
    <mergeCell ref="B9:E9"/>
    <mergeCell ref="A2:C2"/>
    <mergeCell ref="B3:C3"/>
    <mergeCell ref="D3:E3"/>
    <mergeCell ref="F2:G2"/>
    <mergeCell ref="C7:E7"/>
  </mergeCells>
  <phoneticPr fontId="6" type="noConversion"/>
  <printOptions horizontalCentered="1"/>
  <pageMargins left="0.74791666666666667" right="0.74791666666666667" top="0.98402777777777772" bottom="0.98402777777777772" header="0.51180555555555551" footer="0.51180555555555551"/>
  <pageSetup paperSize="9" scale="95" firstPageNumber="0" orientation="portrait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view="pageBreakPreview" topLeftCell="A46" zoomScale="60" zoomScaleNormal="100" workbookViewId="0">
      <selection activeCell="G64" sqref="G64"/>
    </sheetView>
  </sheetViews>
  <sheetFormatPr defaultRowHeight="11.25" x14ac:dyDescent="0.2"/>
  <cols>
    <col min="1" max="1" width="3.85546875" style="20" customWidth="1"/>
    <col min="2" max="2" width="10.5703125" style="20" bestFit="1" customWidth="1"/>
    <col min="3" max="3" width="54.85546875" style="24" customWidth="1"/>
    <col min="4" max="4" width="5.28515625" style="20" customWidth="1"/>
    <col min="5" max="5" width="7.140625" style="25" bestFit="1" customWidth="1"/>
    <col min="6" max="6" width="8.7109375" style="22" customWidth="1"/>
    <col min="7" max="7" width="14.28515625" style="23" bestFit="1" customWidth="1"/>
    <col min="8" max="8" width="9" style="20" customWidth="1"/>
    <col min="9" max="16384" width="9.140625" style="20"/>
  </cols>
  <sheetData>
    <row r="1" spans="1:8" ht="12.75" x14ac:dyDescent="0.2">
      <c r="A1" s="40" t="s">
        <v>253</v>
      </c>
      <c r="B1" s="40"/>
      <c r="C1" s="41"/>
      <c r="D1" s="40"/>
      <c r="E1" s="42"/>
      <c r="F1" s="43"/>
      <c r="G1" s="44" t="s">
        <v>252</v>
      </c>
    </row>
    <row r="2" spans="1:8" ht="15.75" x14ac:dyDescent="0.2">
      <c r="A2" s="98" t="s">
        <v>19</v>
      </c>
      <c r="B2" s="98"/>
      <c r="C2" s="98"/>
      <c r="D2" s="98"/>
      <c r="E2" s="98"/>
      <c r="F2" s="99"/>
      <c r="G2" s="99"/>
    </row>
    <row r="3" spans="1:8" ht="15.75" x14ac:dyDescent="0.2">
      <c r="A3" s="100"/>
      <c r="B3" s="100"/>
      <c r="C3" s="100"/>
      <c r="D3" s="100"/>
      <c r="E3" s="100"/>
      <c r="F3" s="100"/>
      <c r="G3" s="101"/>
    </row>
    <row r="4" spans="1:8" ht="15.75" x14ac:dyDescent="0.2">
      <c r="A4" s="102" t="s">
        <v>113</v>
      </c>
      <c r="B4" s="102"/>
      <c r="C4" s="102"/>
      <c r="D4" s="102"/>
      <c r="E4" s="102"/>
      <c r="F4" s="102"/>
      <c r="G4" s="102"/>
    </row>
    <row r="5" spans="1:8" ht="15.75" x14ac:dyDescent="0.2">
      <c r="A5" s="35"/>
      <c r="B5" s="35"/>
      <c r="C5" s="35"/>
      <c r="D5" s="35"/>
      <c r="E5" s="35"/>
      <c r="F5" s="35"/>
      <c r="G5" s="35"/>
    </row>
    <row r="6" spans="1:8" ht="42.75" customHeight="1" x14ac:dyDescent="0.2">
      <c r="A6" s="45" t="s">
        <v>26</v>
      </c>
      <c r="B6" s="46" t="s">
        <v>27</v>
      </c>
      <c r="C6" s="45" t="s">
        <v>1</v>
      </c>
      <c r="D6" s="46" t="s">
        <v>28</v>
      </c>
      <c r="E6" s="47" t="s">
        <v>29</v>
      </c>
      <c r="F6" s="48" t="s">
        <v>30</v>
      </c>
      <c r="G6" s="48" t="s">
        <v>31</v>
      </c>
    </row>
    <row r="7" spans="1:8" ht="12.75" x14ac:dyDescent="0.2">
      <c r="A7" s="49"/>
      <c r="B7" s="50"/>
      <c r="C7" s="51" t="s">
        <v>115</v>
      </c>
      <c r="D7" s="50"/>
      <c r="E7" s="52"/>
      <c r="F7" s="53"/>
      <c r="G7" s="54"/>
      <c r="H7" s="24"/>
    </row>
    <row r="8" spans="1:8" ht="22.5" x14ac:dyDescent="0.2">
      <c r="A8" s="65">
        <v>1</v>
      </c>
      <c r="B8" s="55" t="s">
        <v>20</v>
      </c>
      <c r="C8" s="56" t="s">
        <v>114</v>
      </c>
      <c r="D8" s="55" t="s">
        <v>35</v>
      </c>
      <c r="E8" s="60">
        <v>1</v>
      </c>
      <c r="F8" s="63"/>
      <c r="G8" s="59">
        <f>ROUND(F8*E8,2)</f>
        <v>0</v>
      </c>
      <c r="H8" s="24"/>
    </row>
    <row r="9" spans="1:8" ht="33.75" x14ac:dyDescent="0.2">
      <c r="A9" s="65">
        <v>2</v>
      </c>
      <c r="B9" s="55"/>
      <c r="C9" s="56" t="s">
        <v>116</v>
      </c>
      <c r="D9" s="55" t="s">
        <v>35</v>
      </c>
      <c r="E9" s="60">
        <v>1</v>
      </c>
      <c r="F9" s="64"/>
      <c r="G9" s="59">
        <f t="shared" ref="G9:G26" si="0">ROUND(F9*E9,2)</f>
        <v>0</v>
      </c>
      <c r="H9" s="24"/>
    </row>
    <row r="10" spans="1:8" ht="45" x14ac:dyDescent="0.2">
      <c r="A10" s="65">
        <v>3</v>
      </c>
      <c r="B10" s="55" t="s">
        <v>117</v>
      </c>
      <c r="C10" s="56" t="s">
        <v>118</v>
      </c>
      <c r="D10" s="55" t="s">
        <v>14</v>
      </c>
      <c r="E10" s="60">
        <v>112</v>
      </c>
      <c r="F10" s="64"/>
      <c r="G10" s="59">
        <f t="shared" si="0"/>
        <v>0</v>
      </c>
      <c r="H10" s="24"/>
    </row>
    <row r="11" spans="1:8" ht="22.5" x14ac:dyDescent="0.2">
      <c r="A11" s="65">
        <v>4</v>
      </c>
      <c r="B11" s="55" t="s">
        <v>21</v>
      </c>
      <c r="C11" s="56" t="s">
        <v>119</v>
      </c>
      <c r="D11" s="55" t="s">
        <v>14</v>
      </c>
      <c r="E11" s="60">
        <v>9</v>
      </c>
      <c r="F11" s="64"/>
      <c r="G11" s="59">
        <f t="shared" si="0"/>
        <v>0</v>
      </c>
      <c r="H11" s="24"/>
    </row>
    <row r="12" spans="1:8" ht="45" x14ac:dyDescent="0.2">
      <c r="A12" s="65">
        <v>5</v>
      </c>
      <c r="B12" s="55" t="s">
        <v>21</v>
      </c>
      <c r="C12" s="56" t="s">
        <v>120</v>
      </c>
      <c r="D12" s="55" t="s">
        <v>16</v>
      </c>
      <c r="E12" s="60">
        <v>104</v>
      </c>
      <c r="F12" s="64"/>
      <c r="G12" s="59">
        <f t="shared" si="0"/>
        <v>0</v>
      </c>
      <c r="H12" s="24"/>
    </row>
    <row r="13" spans="1:8" ht="45" x14ac:dyDescent="0.2">
      <c r="A13" s="65">
        <v>6</v>
      </c>
      <c r="B13" s="55" t="s">
        <v>21</v>
      </c>
      <c r="C13" s="56" t="s">
        <v>121</v>
      </c>
      <c r="D13" s="55" t="s">
        <v>16</v>
      </c>
      <c r="E13" s="60">
        <v>55</v>
      </c>
      <c r="F13" s="64"/>
      <c r="G13" s="59">
        <f t="shared" si="0"/>
        <v>0</v>
      </c>
      <c r="H13" s="24"/>
    </row>
    <row r="14" spans="1:8" ht="33.75" x14ac:dyDescent="0.2">
      <c r="A14" s="65">
        <v>7</v>
      </c>
      <c r="B14" s="55" t="s">
        <v>21</v>
      </c>
      <c r="C14" s="56" t="s">
        <v>122</v>
      </c>
      <c r="D14" s="55" t="s">
        <v>16</v>
      </c>
      <c r="E14" s="60">
        <v>652.5</v>
      </c>
      <c r="F14" s="64"/>
      <c r="G14" s="59">
        <f t="shared" si="0"/>
        <v>0</v>
      </c>
      <c r="H14" s="24"/>
    </row>
    <row r="15" spans="1:8" ht="22.5" x14ac:dyDescent="0.2">
      <c r="A15" s="65">
        <v>8</v>
      </c>
      <c r="B15" s="55" t="s">
        <v>21</v>
      </c>
      <c r="C15" s="56" t="s">
        <v>123</v>
      </c>
      <c r="D15" s="55" t="s">
        <v>13</v>
      </c>
      <c r="E15" s="60">
        <v>0.24</v>
      </c>
      <c r="F15" s="64"/>
      <c r="G15" s="59">
        <f t="shared" si="0"/>
        <v>0</v>
      </c>
      <c r="H15" s="24"/>
    </row>
    <row r="16" spans="1:8" ht="33.75" x14ac:dyDescent="0.2">
      <c r="A16" s="65">
        <v>9</v>
      </c>
      <c r="B16" s="55" t="s">
        <v>124</v>
      </c>
      <c r="C16" s="56" t="s">
        <v>125</v>
      </c>
      <c r="D16" s="55" t="s">
        <v>35</v>
      </c>
      <c r="E16" s="60">
        <v>1</v>
      </c>
      <c r="F16" s="64"/>
      <c r="G16" s="59">
        <f t="shared" si="0"/>
        <v>0</v>
      </c>
      <c r="H16" s="24"/>
    </row>
    <row r="17" spans="1:8" ht="15.75" x14ac:dyDescent="0.2">
      <c r="A17" s="106" t="s">
        <v>126</v>
      </c>
      <c r="B17" s="107"/>
      <c r="C17" s="107"/>
      <c r="D17" s="107"/>
      <c r="E17" s="107"/>
      <c r="F17" s="108"/>
      <c r="G17" s="61">
        <f>SUM(G8:G16)</f>
        <v>0</v>
      </c>
    </row>
    <row r="18" spans="1:8" ht="12.75" x14ac:dyDescent="0.2">
      <c r="A18" s="49"/>
      <c r="B18" s="50"/>
      <c r="C18" s="51" t="s">
        <v>178</v>
      </c>
      <c r="D18" s="50"/>
      <c r="E18" s="52"/>
      <c r="F18" s="53"/>
      <c r="G18" s="54"/>
      <c r="H18" s="24"/>
    </row>
    <row r="19" spans="1:8" ht="45" x14ac:dyDescent="0.2">
      <c r="A19" s="65">
        <v>10</v>
      </c>
      <c r="B19" s="55" t="s">
        <v>127</v>
      </c>
      <c r="C19" s="56" t="s">
        <v>128</v>
      </c>
      <c r="D19" s="55" t="s">
        <v>13</v>
      </c>
      <c r="E19" s="60">
        <v>3044.6</v>
      </c>
      <c r="F19" s="64"/>
      <c r="G19" s="59">
        <f t="shared" si="0"/>
        <v>0</v>
      </c>
      <c r="H19" s="24"/>
    </row>
    <row r="20" spans="1:8" ht="33.75" x14ac:dyDescent="0.2">
      <c r="A20" s="65">
        <v>11</v>
      </c>
      <c r="B20" s="55" t="s">
        <v>127</v>
      </c>
      <c r="C20" s="56" t="s">
        <v>129</v>
      </c>
      <c r="D20" s="55" t="s">
        <v>13</v>
      </c>
      <c r="E20" s="60">
        <v>2919.28</v>
      </c>
      <c r="F20" s="64"/>
      <c r="G20" s="59">
        <f t="shared" si="0"/>
        <v>0</v>
      </c>
      <c r="H20" s="24"/>
    </row>
    <row r="21" spans="1:8" ht="45" x14ac:dyDescent="0.2">
      <c r="A21" s="65">
        <v>12</v>
      </c>
      <c r="B21" s="55" t="s">
        <v>130</v>
      </c>
      <c r="C21" s="56" t="s">
        <v>131</v>
      </c>
      <c r="D21" s="55" t="s">
        <v>13</v>
      </c>
      <c r="E21" s="60">
        <v>59.1</v>
      </c>
      <c r="F21" s="64"/>
      <c r="G21" s="59">
        <f t="shared" si="0"/>
        <v>0</v>
      </c>
      <c r="H21" s="24"/>
    </row>
    <row r="22" spans="1:8" ht="22.5" x14ac:dyDescent="0.2">
      <c r="A22" s="65">
        <v>13</v>
      </c>
      <c r="B22" s="55" t="s">
        <v>127</v>
      </c>
      <c r="C22" s="56" t="s">
        <v>132</v>
      </c>
      <c r="D22" s="55" t="s">
        <v>16</v>
      </c>
      <c r="E22" s="60">
        <v>714.48</v>
      </c>
      <c r="F22" s="64"/>
      <c r="G22" s="59">
        <f t="shared" si="0"/>
        <v>0</v>
      </c>
      <c r="H22" s="24"/>
    </row>
    <row r="23" spans="1:8" x14ac:dyDescent="0.2">
      <c r="A23" s="65">
        <v>14</v>
      </c>
      <c r="B23" s="55" t="s">
        <v>130</v>
      </c>
      <c r="C23" s="56" t="s">
        <v>133</v>
      </c>
      <c r="D23" s="55" t="s">
        <v>13</v>
      </c>
      <c r="E23" s="60">
        <v>125.31</v>
      </c>
      <c r="F23" s="64"/>
      <c r="G23" s="59">
        <f t="shared" si="0"/>
        <v>0</v>
      </c>
      <c r="H23" s="24"/>
    </row>
    <row r="24" spans="1:8" x14ac:dyDescent="0.2">
      <c r="A24" s="65">
        <v>15</v>
      </c>
      <c r="B24" s="55" t="s">
        <v>130</v>
      </c>
      <c r="C24" s="56" t="s">
        <v>134</v>
      </c>
      <c r="D24" s="55" t="s">
        <v>13</v>
      </c>
      <c r="E24" s="60">
        <v>80.8</v>
      </c>
      <c r="F24" s="64"/>
      <c r="G24" s="59">
        <f t="shared" si="0"/>
        <v>0</v>
      </c>
      <c r="H24" s="24"/>
    </row>
    <row r="25" spans="1:8" ht="22.5" x14ac:dyDescent="0.2">
      <c r="A25" s="65">
        <v>16</v>
      </c>
      <c r="B25" s="55" t="s">
        <v>130</v>
      </c>
      <c r="C25" s="56" t="s">
        <v>135</v>
      </c>
      <c r="D25" s="55" t="s">
        <v>13</v>
      </c>
      <c r="E25" s="60">
        <v>184.45</v>
      </c>
      <c r="F25" s="64"/>
      <c r="G25" s="59">
        <f t="shared" si="0"/>
        <v>0</v>
      </c>
      <c r="H25" s="24"/>
    </row>
    <row r="26" spans="1:8" ht="22.5" x14ac:dyDescent="0.2">
      <c r="A26" s="65">
        <v>17</v>
      </c>
      <c r="B26" s="55" t="s">
        <v>130</v>
      </c>
      <c r="C26" s="56" t="s">
        <v>136</v>
      </c>
      <c r="D26" s="55" t="s">
        <v>13</v>
      </c>
      <c r="E26" s="60">
        <v>80.8</v>
      </c>
      <c r="F26" s="64"/>
      <c r="G26" s="59">
        <f t="shared" si="0"/>
        <v>0</v>
      </c>
      <c r="H26" s="24"/>
    </row>
    <row r="27" spans="1:8" ht="15.75" x14ac:dyDescent="0.2">
      <c r="A27" s="109" t="s">
        <v>41</v>
      </c>
      <c r="B27" s="110"/>
      <c r="C27" s="110"/>
      <c r="D27" s="110"/>
      <c r="E27" s="110"/>
      <c r="F27" s="110"/>
      <c r="G27" s="61">
        <f>SUM(G19:G26)</f>
        <v>0</v>
      </c>
    </row>
    <row r="28" spans="1:8" ht="25.5" x14ac:dyDescent="0.2">
      <c r="A28" s="49"/>
      <c r="B28" s="50"/>
      <c r="C28" s="51" t="s">
        <v>137</v>
      </c>
      <c r="D28" s="50"/>
      <c r="E28" s="52"/>
      <c r="F28" s="53"/>
      <c r="G28" s="54"/>
      <c r="H28" s="24"/>
    </row>
    <row r="29" spans="1:8" ht="45" x14ac:dyDescent="0.2">
      <c r="A29" s="65">
        <v>18</v>
      </c>
      <c r="B29" s="55" t="s">
        <v>32</v>
      </c>
      <c r="C29" s="56" t="s">
        <v>138</v>
      </c>
      <c r="D29" s="55" t="s">
        <v>17</v>
      </c>
      <c r="E29" s="60">
        <v>6701.6</v>
      </c>
      <c r="F29" s="64"/>
      <c r="G29" s="59">
        <f t="shared" ref="G29:G34" si="1">ROUND(F29*E29,2)</f>
        <v>0</v>
      </c>
      <c r="H29" s="24"/>
    </row>
    <row r="30" spans="1:8" ht="45" x14ac:dyDescent="0.2">
      <c r="A30" s="65">
        <v>19</v>
      </c>
      <c r="B30" s="55" t="s">
        <v>22</v>
      </c>
      <c r="C30" s="56" t="s">
        <v>139</v>
      </c>
      <c r="D30" s="55" t="s">
        <v>14</v>
      </c>
      <c r="E30" s="60">
        <v>594.19000000000005</v>
      </c>
      <c r="F30" s="64"/>
      <c r="G30" s="59">
        <f t="shared" si="1"/>
        <v>0</v>
      </c>
      <c r="H30" s="24"/>
    </row>
    <row r="31" spans="1:8" ht="90" x14ac:dyDescent="0.2">
      <c r="A31" s="65">
        <v>20</v>
      </c>
      <c r="B31" s="55" t="s">
        <v>22</v>
      </c>
      <c r="C31" s="56" t="s">
        <v>140</v>
      </c>
      <c r="D31" s="55" t="s">
        <v>14</v>
      </c>
      <c r="E31" s="60">
        <v>648.76</v>
      </c>
      <c r="F31" s="64"/>
      <c r="G31" s="59">
        <f t="shared" si="1"/>
        <v>0</v>
      </c>
      <c r="H31" s="24"/>
    </row>
    <row r="32" spans="1:8" ht="45" x14ac:dyDescent="0.2">
      <c r="A32" s="65">
        <v>21</v>
      </c>
      <c r="B32" s="55" t="s">
        <v>22</v>
      </c>
      <c r="C32" s="56" t="s">
        <v>142</v>
      </c>
      <c r="D32" s="55" t="s">
        <v>14</v>
      </c>
      <c r="E32" s="60">
        <v>6</v>
      </c>
      <c r="F32" s="64"/>
      <c r="G32" s="59">
        <f t="shared" si="1"/>
        <v>0</v>
      </c>
      <c r="H32" s="24"/>
    </row>
    <row r="33" spans="1:8" ht="45" x14ac:dyDescent="0.2">
      <c r="A33" s="65">
        <v>22</v>
      </c>
      <c r="B33" s="55" t="s">
        <v>143</v>
      </c>
      <c r="C33" s="56" t="s">
        <v>144</v>
      </c>
      <c r="D33" s="55" t="s">
        <v>16</v>
      </c>
      <c r="E33" s="60">
        <v>3965</v>
      </c>
      <c r="F33" s="64"/>
      <c r="G33" s="59">
        <f t="shared" si="1"/>
        <v>0</v>
      </c>
      <c r="H33" s="24"/>
    </row>
    <row r="34" spans="1:8" ht="33.75" x14ac:dyDescent="0.2">
      <c r="A34" s="65">
        <v>23</v>
      </c>
      <c r="B34" s="55" t="s">
        <v>143</v>
      </c>
      <c r="C34" s="56" t="s">
        <v>145</v>
      </c>
      <c r="D34" s="55" t="s">
        <v>16</v>
      </c>
      <c r="E34" s="60">
        <v>2739.36</v>
      </c>
      <c r="F34" s="64"/>
      <c r="G34" s="59">
        <f t="shared" si="1"/>
        <v>0</v>
      </c>
      <c r="H34" s="24"/>
    </row>
    <row r="35" spans="1:8" ht="15.75" x14ac:dyDescent="0.2">
      <c r="A35" s="106" t="s">
        <v>146</v>
      </c>
      <c r="B35" s="111"/>
      <c r="C35" s="111"/>
      <c r="D35" s="111"/>
      <c r="E35" s="111"/>
      <c r="F35" s="112"/>
      <c r="G35" s="61">
        <f>SUM(G29:G34)</f>
        <v>0</v>
      </c>
    </row>
    <row r="36" spans="1:8" ht="12.75" x14ac:dyDescent="0.2">
      <c r="A36" s="49"/>
      <c r="B36" s="50"/>
      <c r="C36" s="51" t="s">
        <v>147</v>
      </c>
      <c r="D36" s="50"/>
      <c r="E36" s="52"/>
      <c r="F36" s="53"/>
      <c r="G36" s="54"/>
      <c r="H36" s="24"/>
    </row>
    <row r="37" spans="1:8" ht="45" x14ac:dyDescent="0.2">
      <c r="A37" s="65">
        <v>24</v>
      </c>
      <c r="B37" s="55" t="s">
        <v>148</v>
      </c>
      <c r="C37" s="56" t="s">
        <v>149</v>
      </c>
      <c r="D37" s="55" t="s">
        <v>14</v>
      </c>
      <c r="E37" s="60">
        <v>741.21</v>
      </c>
      <c r="F37" s="58"/>
      <c r="G37" s="59">
        <f t="shared" ref="G37:G43" si="2">ROUND(F37*E37,2)</f>
        <v>0</v>
      </c>
      <c r="H37" s="24"/>
    </row>
    <row r="38" spans="1:8" x14ac:dyDescent="0.2">
      <c r="A38" s="65">
        <v>25</v>
      </c>
      <c r="B38" s="55" t="s">
        <v>150</v>
      </c>
      <c r="C38" s="56" t="s">
        <v>151</v>
      </c>
      <c r="D38" s="55" t="s">
        <v>36</v>
      </c>
      <c r="E38" s="60">
        <v>7</v>
      </c>
      <c r="F38" s="58"/>
      <c r="G38" s="59">
        <f t="shared" si="2"/>
        <v>0</v>
      </c>
      <c r="H38" s="24"/>
    </row>
    <row r="39" spans="1:8" ht="67.5" x14ac:dyDescent="0.2">
      <c r="A39" s="65">
        <v>26</v>
      </c>
      <c r="B39" s="55" t="s">
        <v>152</v>
      </c>
      <c r="C39" s="56" t="s">
        <v>153</v>
      </c>
      <c r="D39" s="55" t="s">
        <v>16</v>
      </c>
      <c r="E39" s="60">
        <v>6701.6</v>
      </c>
      <c r="F39" s="58"/>
      <c r="G39" s="59">
        <f t="shared" si="2"/>
        <v>0</v>
      </c>
      <c r="H39" s="24"/>
    </row>
    <row r="40" spans="1:8" ht="22.5" x14ac:dyDescent="0.2">
      <c r="A40" s="65">
        <v>27</v>
      </c>
      <c r="B40" s="55" t="s">
        <v>154</v>
      </c>
      <c r="C40" s="56" t="s">
        <v>155</v>
      </c>
      <c r="D40" s="55" t="s">
        <v>13</v>
      </c>
      <c r="E40" s="60">
        <v>0.28999999999999998</v>
      </c>
      <c r="F40" s="58"/>
      <c r="G40" s="59">
        <f t="shared" si="2"/>
        <v>0</v>
      </c>
      <c r="H40" s="24"/>
    </row>
    <row r="41" spans="1:8" ht="146.25" x14ac:dyDescent="0.2">
      <c r="A41" s="65">
        <v>28</v>
      </c>
      <c r="B41" s="55" t="s">
        <v>154</v>
      </c>
      <c r="C41" s="56" t="s">
        <v>156</v>
      </c>
      <c r="D41" s="55" t="s">
        <v>35</v>
      </c>
      <c r="E41" s="60">
        <v>1</v>
      </c>
      <c r="F41" s="58"/>
      <c r="G41" s="59">
        <f t="shared" si="2"/>
        <v>0</v>
      </c>
      <c r="H41" s="24"/>
    </row>
    <row r="42" spans="1:8" ht="303.75" x14ac:dyDescent="0.2">
      <c r="A42" s="65">
        <v>29</v>
      </c>
      <c r="B42" s="55" t="s">
        <v>154</v>
      </c>
      <c r="C42" s="56" t="s">
        <v>157</v>
      </c>
      <c r="D42" s="55" t="s">
        <v>35</v>
      </c>
      <c r="E42" s="60">
        <v>1</v>
      </c>
      <c r="F42" s="58"/>
      <c r="G42" s="59">
        <f t="shared" si="2"/>
        <v>0</v>
      </c>
      <c r="H42" s="24"/>
    </row>
    <row r="43" spans="1:8" ht="225" x14ac:dyDescent="0.2">
      <c r="A43" s="65">
        <v>30</v>
      </c>
      <c r="B43" s="55" t="s">
        <v>154</v>
      </c>
      <c r="C43" s="56" t="s">
        <v>158</v>
      </c>
      <c r="D43" s="55" t="s">
        <v>35</v>
      </c>
      <c r="E43" s="60">
        <v>1</v>
      </c>
      <c r="F43" s="58"/>
      <c r="G43" s="59">
        <f t="shared" si="2"/>
        <v>0</v>
      </c>
      <c r="H43" s="24"/>
    </row>
    <row r="44" spans="1:8" ht="15.75" x14ac:dyDescent="0.2">
      <c r="A44" s="106" t="s">
        <v>159</v>
      </c>
      <c r="B44" s="111"/>
      <c r="C44" s="111"/>
      <c r="D44" s="111"/>
      <c r="E44" s="111"/>
      <c r="F44" s="112"/>
      <c r="G44" s="61">
        <f>SUM(G37:G43)</f>
        <v>0</v>
      </c>
    </row>
    <row r="45" spans="1:8" ht="25.5" x14ac:dyDescent="0.2">
      <c r="A45" s="49"/>
      <c r="B45" s="50"/>
      <c r="C45" s="51" t="s">
        <v>160</v>
      </c>
      <c r="D45" s="50"/>
      <c r="E45" s="52"/>
      <c r="F45" s="53"/>
      <c r="G45" s="54"/>
      <c r="H45" s="24"/>
    </row>
    <row r="46" spans="1:8" x14ac:dyDescent="0.2">
      <c r="A46" s="65">
        <v>31</v>
      </c>
      <c r="B46" s="55" t="s">
        <v>161</v>
      </c>
      <c r="C46" s="56" t="s">
        <v>162</v>
      </c>
      <c r="D46" s="55" t="s">
        <v>36</v>
      </c>
      <c r="E46" s="60">
        <v>3</v>
      </c>
      <c r="F46" s="58"/>
      <c r="G46" s="59">
        <f t="shared" ref="G46:G50" si="3">ROUND(F46*E46,2)</f>
        <v>0</v>
      </c>
      <c r="H46" s="24"/>
    </row>
    <row r="47" spans="1:8" x14ac:dyDescent="0.2">
      <c r="A47" s="65">
        <v>32</v>
      </c>
      <c r="B47" s="55" t="s">
        <v>161</v>
      </c>
      <c r="C47" s="56" t="s">
        <v>163</v>
      </c>
      <c r="D47" s="55" t="s">
        <v>36</v>
      </c>
      <c r="E47" s="60">
        <v>4</v>
      </c>
      <c r="F47" s="58"/>
      <c r="G47" s="59">
        <f t="shared" si="3"/>
        <v>0</v>
      </c>
      <c r="H47" s="24"/>
    </row>
    <row r="48" spans="1:8" ht="33.75" x14ac:dyDescent="0.2">
      <c r="A48" s="65">
        <v>33</v>
      </c>
      <c r="B48" s="55" t="s">
        <v>161</v>
      </c>
      <c r="C48" s="56" t="s">
        <v>164</v>
      </c>
      <c r="D48" s="55" t="s">
        <v>36</v>
      </c>
      <c r="E48" s="60">
        <v>6</v>
      </c>
      <c r="F48" s="58"/>
      <c r="G48" s="59">
        <f t="shared" si="3"/>
        <v>0</v>
      </c>
      <c r="H48" s="24"/>
    </row>
    <row r="49" spans="1:8" ht="33.75" x14ac:dyDescent="0.2">
      <c r="A49" s="65">
        <v>34</v>
      </c>
      <c r="B49" s="55" t="s">
        <v>161</v>
      </c>
      <c r="C49" s="56" t="s">
        <v>165</v>
      </c>
      <c r="D49" s="55" t="s">
        <v>36</v>
      </c>
      <c r="E49" s="60">
        <v>3</v>
      </c>
      <c r="F49" s="58"/>
      <c r="G49" s="59">
        <f t="shared" si="3"/>
        <v>0</v>
      </c>
      <c r="H49" s="24"/>
    </row>
    <row r="50" spans="1:8" ht="33.75" x14ac:dyDescent="0.2">
      <c r="A50" s="65">
        <v>35</v>
      </c>
      <c r="B50" s="55" t="s">
        <v>161</v>
      </c>
      <c r="C50" s="56" t="s">
        <v>166</v>
      </c>
      <c r="D50" s="55" t="s">
        <v>17</v>
      </c>
      <c r="E50" s="60">
        <v>4</v>
      </c>
      <c r="F50" s="58"/>
      <c r="G50" s="59">
        <f t="shared" si="3"/>
        <v>0</v>
      </c>
      <c r="H50" s="24"/>
    </row>
    <row r="51" spans="1:8" ht="15.75" x14ac:dyDescent="0.2">
      <c r="A51" s="106" t="s">
        <v>167</v>
      </c>
      <c r="B51" s="111"/>
      <c r="C51" s="111"/>
      <c r="D51" s="111"/>
      <c r="E51" s="111"/>
      <c r="F51" s="112"/>
      <c r="G51" s="61">
        <f>SUM(G46:G50)</f>
        <v>0</v>
      </c>
    </row>
    <row r="52" spans="1:8" ht="12.75" x14ac:dyDescent="0.2">
      <c r="A52" s="49"/>
      <c r="B52" s="50"/>
      <c r="C52" s="51" t="s">
        <v>168</v>
      </c>
      <c r="D52" s="50"/>
      <c r="E52" s="52"/>
      <c r="F52" s="53"/>
      <c r="G52" s="54"/>
      <c r="H52" s="24"/>
    </row>
    <row r="53" spans="1:8" ht="22.5" x14ac:dyDescent="0.2">
      <c r="A53" s="65">
        <v>36</v>
      </c>
      <c r="B53" s="55" t="s">
        <v>33</v>
      </c>
      <c r="C53" s="56" t="s">
        <v>169</v>
      </c>
      <c r="D53" s="55" t="s">
        <v>16</v>
      </c>
      <c r="E53" s="60">
        <v>713.25</v>
      </c>
      <c r="F53" s="58"/>
      <c r="G53" s="59">
        <f t="shared" ref="G53:G55" si="4">ROUND(F53*E53,2)</f>
        <v>0</v>
      </c>
      <c r="H53" s="24"/>
    </row>
    <row r="54" spans="1:8" ht="33.75" x14ac:dyDescent="0.2">
      <c r="A54" s="65">
        <v>37</v>
      </c>
      <c r="B54" s="55" t="s">
        <v>33</v>
      </c>
      <c r="C54" s="56" t="s">
        <v>170</v>
      </c>
      <c r="D54" s="55" t="s">
        <v>13</v>
      </c>
      <c r="E54" s="60">
        <v>71.33</v>
      </c>
      <c r="F54" s="58"/>
      <c r="G54" s="59">
        <f t="shared" si="4"/>
        <v>0</v>
      </c>
      <c r="H54" s="24"/>
    </row>
    <row r="55" spans="1:8" ht="22.5" x14ac:dyDescent="0.2">
      <c r="A55" s="65">
        <v>38</v>
      </c>
      <c r="B55" s="55" t="s">
        <v>33</v>
      </c>
      <c r="C55" s="56" t="s">
        <v>171</v>
      </c>
      <c r="D55" s="55" t="s">
        <v>16</v>
      </c>
      <c r="E55" s="60">
        <v>713.25</v>
      </c>
      <c r="F55" s="58"/>
      <c r="G55" s="59">
        <f t="shared" si="4"/>
        <v>0</v>
      </c>
      <c r="H55" s="24"/>
    </row>
    <row r="56" spans="1:8" ht="15.75" x14ac:dyDescent="0.2">
      <c r="A56" s="106" t="s">
        <v>42</v>
      </c>
      <c r="B56" s="111"/>
      <c r="C56" s="111"/>
      <c r="D56" s="111"/>
      <c r="E56" s="111"/>
      <c r="F56" s="112"/>
      <c r="G56" s="61">
        <f>SUM(G53:G55)</f>
        <v>0</v>
      </c>
    </row>
    <row r="57" spans="1:8" ht="25.5" x14ac:dyDescent="0.2">
      <c r="A57" s="49"/>
      <c r="B57" s="50"/>
      <c r="C57" s="51" t="s">
        <v>172</v>
      </c>
      <c r="D57" s="50"/>
      <c r="E57" s="52"/>
      <c r="F57" s="53"/>
      <c r="G57" s="54"/>
      <c r="H57" s="24"/>
    </row>
    <row r="58" spans="1:8" x14ac:dyDescent="0.2">
      <c r="A58" s="65">
        <v>39</v>
      </c>
      <c r="B58" s="56" t="s">
        <v>141</v>
      </c>
      <c r="C58" s="56" t="s">
        <v>173</v>
      </c>
      <c r="D58" s="55" t="s">
        <v>14</v>
      </c>
      <c r="E58" s="57">
        <v>124</v>
      </c>
      <c r="F58" s="58"/>
      <c r="G58" s="59">
        <f t="shared" ref="G58" si="5">ROUND(F58*E58,2)</f>
        <v>0</v>
      </c>
      <c r="H58" s="24"/>
    </row>
    <row r="59" spans="1:8" ht="15.75" x14ac:dyDescent="0.2">
      <c r="A59" s="106" t="s">
        <v>174</v>
      </c>
      <c r="B59" s="111"/>
      <c r="C59" s="111"/>
      <c r="D59" s="111"/>
      <c r="E59" s="111"/>
      <c r="F59" s="112"/>
      <c r="G59" s="61">
        <f>SUM(G58:G58)</f>
        <v>0</v>
      </c>
    </row>
    <row r="60" spans="1:8" ht="12.75" x14ac:dyDescent="0.2">
      <c r="A60" s="49"/>
      <c r="B60" s="50"/>
      <c r="C60" s="51" t="s">
        <v>175</v>
      </c>
      <c r="D60" s="50"/>
      <c r="E60" s="52"/>
      <c r="F60" s="53"/>
      <c r="G60" s="54"/>
      <c r="H60" s="24"/>
    </row>
    <row r="61" spans="1:8" ht="101.25" x14ac:dyDescent="0.2">
      <c r="A61" s="65">
        <v>40</v>
      </c>
      <c r="B61" s="56"/>
      <c r="C61" s="56" t="s">
        <v>250</v>
      </c>
      <c r="D61" s="55" t="s">
        <v>68</v>
      </c>
      <c r="E61" s="57">
        <v>1</v>
      </c>
      <c r="F61" s="58"/>
      <c r="G61" s="59">
        <f>F61*E61</f>
        <v>0</v>
      </c>
      <c r="H61" s="24"/>
    </row>
    <row r="62" spans="1:8" ht="15.75" x14ac:dyDescent="0.2">
      <c r="A62" s="106" t="s">
        <v>176</v>
      </c>
      <c r="B62" s="111"/>
      <c r="C62" s="111"/>
      <c r="D62" s="111"/>
      <c r="E62" s="111"/>
      <c r="F62" s="112"/>
      <c r="G62" s="61">
        <f>SUM(G61)</f>
        <v>0</v>
      </c>
    </row>
    <row r="63" spans="1:8" ht="18.75" x14ac:dyDescent="0.2">
      <c r="A63" s="103" t="s">
        <v>23</v>
      </c>
      <c r="B63" s="104"/>
      <c r="C63" s="104"/>
      <c r="D63" s="104"/>
      <c r="E63" s="104"/>
      <c r="F63" s="105"/>
      <c r="G63" s="62">
        <f>G62+G59+G56+G51+G44+G35+G27+G17</f>
        <v>0</v>
      </c>
    </row>
  </sheetData>
  <mergeCells count="12">
    <mergeCell ref="A2:G2"/>
    <mergeCell ref="A3:G3"/>
    <mergeCell ref="A4:G4"/>
    <mergeCell ref="A63:F63"/>
    <mergeCell ref="A17:F17"/>
    <mergeCell ref="A27:F27"/>
    <mergeCell ref="A35:F35"/>
    <mergeCell ref="A44:F44"/>
    <mergeCell ref="A51:F51"/>
    <mergeCell ref="A56:F56"/>
    <mergeCell ref="A59:F59"/>
    <mergeCell ref="A62:F62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view="pageBreakPreview" zoomScale="60" zoomScaleNormal="100" workbookViewId="0">
      <selection activeCell="C24" sqref="C24"/>
    </sheetView>
  </sheetViews>
  <sheetFormatPr defaultRowHeight="11.25" x14ac:dyDescent="0.2"/>
  <cols>
    <col min="1" max="1" width="3.42578125" style="33" customWidth="1"/>
    <col min="2" max="2" width="6.42578125" style="20" customWidth="1"/>
    <col min="3" max="3" width="52.42578125" style="20" customWidth="1"/>
    <col min="4" max="4" width="5.28515625" style="20" customWidth="1"/>
    <col min="5" max="5" width="5.7109375" style="21" customWidth="1"/>
    <col min="6" max="6" width="9.5703125" style="22" customWidth="1"/>
    <col min="7" max="7" width="14.28515625" style="23" bestFit="1" customWidth="1"/>
    <col min="8" max="8" width="9" style="20" customWidth="1"/>
    <col min="9" max="16384" width="9.140625" style="20"/>
  </cols>
  <sheetData>
    <row r="1" spans="1:8" ht="12.75" x14ac:dyDescent="0.2">
      <c r="A1" s="40" t="s">
        <v>253</v>
      </c>
      <c r="B1" s="40"/>
      <c r="C1" s="40"/>
      <c r="D1" s="40"/>
      <c r="E1" s="42"/>
      <c r="F1" s="43"/>
      <c r="G1" s="44" t="s">
        <v>252</v>
      </c>
    </row>
    <row r="2" spans="1:8" ht="15.75" x14ac:dyDescent="0.2">
      <c r="A2" s="113" t="s">
        <v>19</v>
      </c>
      <c r="B2" s="113"/>
      <c r="C2" s="113"/>
      <c r="D2" s="113"/>
      <c r="E2" s="113"/>
      <c r="F2" s="114"/>
      <c r="G2" s="114"/>
    </row>
    <row r="3" spans="1:8" ht="15.75" x14ac:dyDescent="0.2">
      <c r="A3" s="115"/>
      <c r="B3" s="115"/>
      <c r="C3" s="115"/>
      <c r="D3" s="115"/>
      <c r="E3" s="115"/>
      <c r="F3" s="115"/>
      <c r="G3" s="116"/>
    </row>
    <row r="4" spans="1:8" ht="15.75" x14ac:dyDescent="0.2">
      <c r="A4" s="102" t="s">
        <v>113</v>
      </c>
      <c r="B4" s="102"/>
      <c r="C4" s="102"/>
      <c r="D4" s="102"/>
      <c r="E4" s="102"/>
      <c r="F4" s="102"/>
      <c r="G4" s="102"/>
    </row>
    <row r="5" spans="1:8" ht="12.75" x14ac:dyDescent="0.2">
      <c r="A5" s="66"/>
      <c r="B5" s="67"/>
      <c r="C5" s="67"/>
      <c r="D5" s="67"/>
      <c r="E5" s="67"/>
      <c r="F5" s="67"/>
      <c r="G5" s="67"/>
    </row>
    <row r="6" spans="1:8" ht="42.75" customHeight="1" x14ac:dyDescent="0.2">
      <c r="A6" s="45" t="s">
        <v>7</v>
      </c>
      <c r="B6" s="46" t="s">
        <v>8</v>
      </c>
      <c r="C6" s="45" t="s">
        <v>9</v>
      </c>
      <c r="D6" s="46" t="s">
        <v>10</v>
      </c>
      <c r="E6" s="47" t="s">
        <v>11</v>
      </c>
      <c r="F6" s="48" t="s">
        <v>40</v>
      </c>
      <c r="G6" s="48" t="s">
        <v>12</v>
      </c>
    </row>
    <row r="7" spans="1:8" ht="12" x14ac:dyDescent="0.2">
      <c r="A7" s="68"/>
      <c r="B7" s="69"/>
      <c r="C7" s="70" t="s">
        <v>177</v>
      </c>
      <c r="D7" s="69"/>
      <c r="E7" s="71"/>
      <c r="F7" s="72"/>
      <c r="G7" s="73"/>
      <c r="H7" s="24"/>
    </row>
    <row r="8" spans="1:8" x14ac:dyDescent="0.2">
      <c r="A8" s="49"/>
      <c r="B8" s="50"/>
      <c r="C8" s="50" t="s">
        <v>15</v>
      </c>
      <c r="D8" s="50"/>
      <c r="E8" s="52"/>
      <c r="F8" s="53"/>
      <c r="G8" s="54"/>
      <c r="H8" s="24"/>
    </row>
    <row r="9" spans="1:8" ht="22.5" x14ac:dyDescent="0.2">
      <c r="A9" s="55">
        <v>1</v>
      </c>
      <c r="B9" s="56"/>
      <c r="C9" s="56" t="s">
        <v>179</v>
      </c>
      <c r="D9" s="55" t="s">
        <v>13</v>
      </c>
      <c r="E9" s="57">
        <v>179.38499999999999</v>
      </c>
      <c r="F9" s="58"/>
      <c r="G9" s="59">
        <f>ROUND(F9*E9,2)</f>
        <v>0</v>
      </c>
      <c r="H9" s="74"/>
    </row>
    <row r="10" spans="1:8" ht="22.5" x14ac:dyDescent="0.2">
      <c r="A10" s="55">
        <v>2</v>
      </c>
      <c r="B10" s="56"/>
      <c r="C10" s="56" t="s">
        <v>180</v>
      </c>
      <c r="D10" s="55" t="s">
        <v>13</v>
      </c>
      <c r="E10" s="76">
        <v>717.53800000000001</v>
      </c>
      <c r="F10" s="58"/>
      <c r="G10" s="59">
        <f t="shared" ref="G10:G17" si="0">ROUND(F10*E10,2)</f>
        <v>0</v>
      </c>
      <c r="H10" s="75"/>
    </row>
    <row r="11" spans="1:8" ht="22.5" x14ac:dyDescent="0.2">
      <c r="A11" s="55">
        <v>3</v>
      </c>
      <c r="B11" s="56"/>
      <c r="C11" s="56" t="s">
        <v>181</v>
      </c>
      <c r="D11" s="55" t="s">
        <v>13</v>
      </c>
      <c r="E11" s="57">
        <v>170.65</v>
      </c>
      <c r="F11" s="58"/>
      <c r="G11" s="59">
        <f t="shared" si="0"/>
        <v>0</v>
      </c>
      <c r="H11" s="74"/>
    </row>
    <row r="12" spans="1:8" ht="22.5" x14ac:dyDescent="0.2">
      <c r="A12" s="55">
        <v>4</v>
      </c>
      <c r="B12" s="56"/>
      <c r="C12" s="56" t="s">
        <v>182</v>
      </c>
      <c r="D12" s="55" t="s">
        <v>183</v>
      </c>
      <c r="E12" s="76">
        <v>6.8259999999999996</v>
      </c>
      <c r="F12" s="58"/>
      <c r="G12" s="59">
        <f t="shared" si="0"/>
        <v>0</v>
      </c>
      <c r="H12" s="75"/>
    </row>
    <row r="13" spans="1:8" x14ac:dyDescent="0.2">
      <c r="A13" s="55">
        <v>5</v>
      </c>
      <c r="B13" s="56"/>
      <c r="C13" s="56" t="s">
        <v>184</v>
      </c>
      <c r="D13" s="55" t="s">
        <v>13</v>
      </c>
      <c r="E13" s="76">
        <v>6.8259999999999996</v>
      </c>
      <c r="F13" s="58"/>
      <c r="G13" s="59">
        <f t="shared" si="0"/>
        <v>0</v>
      </c>
      <c r="H13" s="74"/>
    </row>
    <row r="14" spans="1:8" ht="22.5" x14ac:dyDescent="0.2">
      <c r="A14" s="55">
        <v>6</v>
      </c>
      <c r="B14" s="56"/>
      <c r="C14" s="56" t="s">
        <v>185</v>
      </c>
      <c r="D14" s="55" t="s">
        <v>16</v>
      </c>
      <c r="E14" s="57">
        <v>898.16</v>
      </c>
      <c r="F14" s="58"/>
      <c r="G14" s="59">
        <f t="shared" si="0"/>
        <v>0</v>
      </c>
      <c r="H14" s="75"/>
    </row>
    <row r="15" spans="1:8" ht="22.5" x14ac:dyDescent="0.2">
      <c r="A15" s="55">
        <v>7</v>
      </c>
      <c r="B15" s="56"/>
      <c r="C15" s="56" t="s">
        <v>186</v>
      </c>
      <c r="D15" s="55" t="s">
        <v>16</v>
      </c>
      <c r="E15" s="57">
        <v>898.16</v>
      </c>
      <c r="F15" s="58"/>
      <c r="G15" s="59">
        <f t="shared" si="0"/>
        <v>0</v>
      </c>
      <c r="H15" s="74"/>
    </row>
    <row r="16" spans="1:8" x14ac:dyDescent="0.2">
      <c r="A16" s="55">
        <v>8</v>
      </c>
      <c r="B16" s="56"/>
      <c r="C16" s="56" t="s">
        <v>187</v>
      </c>
      <c r="D16" s="55" t="s">
        <v>16</v>
      </c>
      <c r="E16" s="57">
        <v>458.5</v>
      </c>
      <c r="F16" s="58"/>
      <c r="G16" s="59">
        <f t="shared" si="0"/>
        <v>0</v>
      </c>
      <c r="H16" s="75"/>
    </row>
    <row r="17" spans="1:8" x14ac:dyDescent="0.2">
      <c r="A17" s="55">
        <v>9</v>
      </c>
      <c r="B17" s="56"/>
      <c r="C17" s="56" t="s">
        <v>188</v>
      </c>
      <c r="D17" s="55" t="s">
        <v>14</v>
      </c>
      <c r="E17" s="57">
        <v>76.3</v>
      </c>
      <c r="F17" s="58"/>
      <c r="G17" s="59">
        <f t="shared" si="0"/>
        <v>0</v>
      </c>
      <c r="H17" s="74"/>
    </row>
    <row r="18" spans="1:8" ht="15.75" x14ac:dyDescent="0.2">
      <c r="A18" s="106" t="s">
        <v>189</v>
      </c>
      <c r="B18" s="107"/>
      <c r="C18" s="107" t="s">
        <v>126</v>
      </c>
      <c r="D18" s="107"/>
      <c r="E18" s="107"/>
      <c r="F18" s="108"/>
      <c r="G18" s="77">
        <f>SUM(G9:G17)</f>
        <v>0</v>
      </c>
      <c r="H18" s="74"/>
    </row>
    <row r="19" spans="1:8" x14ac:dyDescent="0.2">
      <c r="A19" s="49"/>
      <c r="B19" s="50"/>
      <c r="C19" s="50" t="s">
        <v>34</v>
      </c>
      <c r="D19" s="50"/>
      <c r="E19" s="52"/>
      <c r="F19" s="53"/>
      <c r="G19" s="54"/>
      <c r="H19" s="24"/>
    </row>
    <row r="20" spans="1:8" ht="22.5" x14ac:dyDescent="0.2">
      <c r="A20" s="55">
        <v>10</v>
      </c>
      <c r="B20" s="56"/>
      <c r="C20" s="56" t="s">
        <v>190</v>
      </c>
      <c r="D20" s="55" t="s">
        <v>14</v>
      </c>
      <c r="E20" s="60">
        <v>354.5</v>
      </c>
      <c r="F20" s="58"/>
      <c r="G20" s="59">
        <f t="shared" ref="G20:G29" si="1">ROUND(F20*E20,2)</f>
        <v>0</v>
      </c>
      <c r="H20" s="74"/>
    </row>
    <row r="21" spans="1:8" x14ac:dyDescent="0.2">
      <c r="A21" s="55">
        <v>11</v>
      </c>
      <c r="B21" s="56"/>
      <c r="C21" s="56" t="s">
        <v>191</v>
      </c>
      <c r="D21" s="55" t="s">
        <v>14</v>
      </c>
      <c r="E21" s="60">
        <v>7</v>
      </c>
      <c r="F21" s="58"/>
      <c r="G21" s="59">
        <f t="shared" si="1"/>
        <v>0</v>
      </c>
      <c r="H21" s="75"/>
    </row>
    <row r="22" spans="1:8" x14ac:dyDescent="0.2">
      <c r="A22" s="55">
        <v>12</v>
      </c>
      <c r="B22" s="56"/>
      <c r="C22" s="56" t="s">
        <v>192</v>
      </c>
      <c r="D22" s="55" t="s">
        <v>14</v>
      </c>
      <c r="E22" s="60">
        <v>101</v>
      </c>
      <c r="F22" s="58"/>
      <c r="G22" s="59">
        <f t="shared" si="1"/>
        <v>0</v>
      </c>
      <c r="H22" s="74"/>
    </row>
    <row r="23" spans="1:8" ht="22.5" x14ac:dyDescent="0.2">
      <c r="A23" s="55">
        <v>13</v>
      </c>
      <c r="B23" s="56"/>
      <c r="C23" s="56" t="s">
        <v>193</v>
      </c>
      <c r="D23" s="55" t="s">
        <v>194</v>
      </c>
      <c r="E23" s="60">
        <v>16</v>
      </c>
      <c r="F23" s="58"/>
      <c r="G23" s="59">
        <f t="shared" si="1"/>
        <v>0</v>
      </c>
      <c r="H23" s="75"/>
    </row>
    <row r="24" spans="1:8" ht="22.5" x14ac:dyDescent="0.2">
      <c r="A24" s="55">
        <v>14</v>
      </c>
      <c r="B24" s="56"/>
      <c r="C24" s="56" t="s">
        <v>195</v>
      </c>
      <c r="D24" s="55" t="s">
        <v>17</v>
      </c>
      <c r="E24" s="60">
        <v>21</v>
      </c>
      <c r="F24" s="58"/>
      <c r="G24" s="59">
        <f t="shared" si="1"/>
        <v>0</v>
      </c>
      <c r="H24" s="74"/>
    </row>
    <row r="25" spans="1:8" ht="22.5" x14ac:dyDescent="0.2">
      <c r="A25" s="55">
        <v>15</v>
      </c>
      <c r="B25" s="56"/>
      <c r="C25" s="56" t="s">
        <v>196</v>
      </c>
      <c r="D25" s="55" t="s">
        <v>194</v>
      </c>
      <c r="E25" s="60">
        <v>2</v>
      </c>
      <c r="F25" s="58"/>
      <c r="G25" s="59">
        <f t="shared" si="1"/>
        <v>0</v>
      </c>
      <c r="H25" s="78"/>
    </row>
    <row r="26" spans="1:8" ht="22.5" x14ac:dyDescent="0.2">
      <c r="A26" s="55">
        <v>16</v>
      </c>
      <c r="B26" s="56"/>
      <c r="C26" s="56" t="s">
        <v>197</v>
      </c>
      <c r="D26" s="55" t="s">
        <v>13</v>
      </c>
      <c r="E26" s="76">
        <v>34.819000000000003</v>
      </c>
      <c r="F26" s="58"/>
      <c r="G26" s="59">
        <f t="shared" si="1"/>
        <v>0</v>
      </c>
      <c r="H26" s="78"/>
    </row>
    <row r="27" spans="1:8" ht="27" customHeight="1" x14ac:dyDescent="0.2">
      <c r="A27" s="55">
        <v>17</v>
      </c>
      <c r="B27" s="56"/>
      <c r="C27" s="56" t="s">
        <v>201</v>
      </c>
      <c r="D27" s="55" t="s">
        <v>68</v>
      </c>
      <c r="E27" s="60">
        <v>1</v>
      </c>
      <c r="F27" s="58"/>
      <c r="G27" s="59">
        <f t="shared" si="1"/>
        <v>0</v>
      </c>
      <c r="H27" s="78"/>
    </row>
    <row r="28" spans="1:8" ht="26.25" customHeight="1" x14ac:dyDescent="0.2">
      <c r="A28" s="55">
        <v>18</v>
      </c>
      <c r="B28" s="56"/>
      <c r="C28" s="56" t="s">
        <v>202</v>
      </c>
      <c r="D28" s="55" t="s">
        <v>68</v>
      </c>
      <c r="E28" s="60">
        <v>1</v>
      </c>
      <c r="F28" s="58"/>
      <c r="G28" s="59">
        <f t="shared" si="1"/>
        <v>0</v>
      </c>
      <c r="H28" s="78"/>
    </row>
    <row r="29" spans="1:8" ht="22.5" x14ac:dyDescent="0.2">
      <c r="A29" s="55">
        <v>19</v>
      </c>
      <c r="B29" s="56"/>
      <c r="C29" s="56" t="s">
        <v>203</v>
      </c>
      <c r="D29" s="55" t="s">
        <v>68</v>
      </c>
      <c r="E29" s="60">
        <v>1</v>
      </c>
      <c r="F29" s="58"/>
      <c r="G29" s="59">
        <f t="shared" si="1"/>
        <v>0</v>
      </c>
      <c r="H29" s="78"/>
    </row>
    <row r="30" spans="1:8" ht="15.75" x14ac:dyDescent="0.2">
      <c r="A30" s="106" t="s">
        <v>198</v>
      </c>
      <c r="B30" s="107"/>
      <c r="C30" s="107"/>
      <c r="D30" s="107"/>
      <c r="E30" s="107"/>
      <c r="F30" s="108"/>
      <c r="G30" s="77">
        <f>SUM(G20:G29)</f>
        <v>0</v>
      </c>
      <c r="H30" s="74"/>
    </row>
    <row r="31" spans="1:8" ht="18.75" x14ac:dyDescent="0.2">
      <c r="A31" s="103" t="s">
        <v>199</v>
      </c>
      <c r="B31" s="104"/>
      <c r="C31" s="104"/>
      <c r="D31" s="104"/>
      <c r="E31" s="104"/>
      <c r="F31" s="105"/>
      <c r="G31" s="62">
        <f>G30+G18</f>
        <v>0</v>
      </c>
    </row>
    <row r="32" spans="1:8" ht="12" x14ac:dyDescent="0.2">
      <c r="A32" s="68"/>
      <c r="B32" s="69"/>
      <c r="C32" s="70" t="s">
        <v>222</v>
      </c>
      <c r="D32" s="69"/>
      <c r="E32" s="71"/>
      <c r="F32" s="72"/>
      <c r="G32" s="73"/>
      <c r="H32" s="24"/>
    </row>
    <row r="33" spans="1:8" x14ac:dyDescent="0.2">
      <c r="A33" s="49"/>
      <c r="B33" s="50"/>
      <c r="C33" s="50" t="s">
        <v>200</v>
      </c>
      <c r="D33" s="50"/>
      <c r="E33" s="52"/>
      <c r="F33" s="53"/>
      <c r="G33" s="54"/>
      <c r="H33" s="24"/>
    </row>
    <row r="34" spans="1:8" ht="22.5" x14ac:dyDescent="0.2">
      <c r="A34" s="55">
        <v>20</v>
      </c>
      <c r="B34" s="56"/>
      <c r="C34" s="56" t="s">
        <v>204</v>
      </c>
      <c r="D34" s="55" t="s">
        <v>13</v>
      </c>
      <c r="E34" s="60">
        <v>2</v>
      </c>
      <c r="F34" s="58"/>
      <c r="G34" s="59">
        <f t="shared" ref="G34" si="2">ROUND(F34*E34,2)</f>
        <v>0</v>
      </c>
      <c r="H34" s="78"/>
    </row>
    <row r="35" spans="1:8" ht="15.75" x14ac:dyDescent="0.2">
      <c r="A35" s="106" t="s">
        <v>210</v>
      </c>
      <c r="B35" s="107"/>
      <c r="C35" s="107"/>
      <c r="D35" s="107"/>
      <c r="E35" s="107"/>
      <c r="F35" s="108"/>
      <c r="G35" s="77">
        <f>SUM(G34)</f>
        <v>0</v>
      </c>
      <c r="H35" s="74"/>
    </row>
    <row r="36" spans="1:8" x14ac:dyDescent="0.2">
      <c r="A36" s="49"/>
      <c r="B36" s="50"/>
      <c r="C36" s="50" t="s">
        <v>15</v>
      </c>
      <c r="D36" s="50"/>
      <c r="E36" s="52"/>
      <c r="F36" s="53"/>
      <c r="G36" s="54"/>
      <c r="H36" s="24"/>
    </row>
    <row r="37" spans="1:8" ht="22.5" x14ac:dyDescent="0.2">
      <c r="A37" s="55">
        <v>21</v>
      </c>
      <c r="B37" s="56"/>
      <c r="C37" s="56" t="s">
        <v>179</v>
      </c>
      <c r="D37" s="55" t="s">
        <v>13</v>
      </c>
      <c r="E37" s="57">
        <v>83.49</v>
      </c>
      <c r="F37" s="58"/>
      <c r="G37" s="59">
        <f t="shared" ref="G37:G44" si="3">ROUND(F37*E37,2)</f>
        <v>0</v>
      </c>
      <c r="H37" s="24"/>
    </row>
    <row r="38" spans="1:8" ht="22.5" x14ac:dyDescent="0.2">
      <c r="A38" s="55">
        <v>22</v>
      </c>
      <c r="B38" s="56"/>
      <c r="C38" s="56" t="s">
        <v>205</v>
      </c>
      <c r="D38" s="55" t="s">
        <v>13</v>
      </c>
      <c r="E38" s="57">
        <v>194.81</v>
      </c>
      <c r="F38" s="58"/>
      <c r="G38" s="59">
        <f t="shared" si="3"/>
        <v>0</v>
      </c>
      <c r="H38" s="24"/>
    </row>
    <row r="39" spans="1:8" ht="22.5" x14ac:dyDescent="0.2">
      <c r="A39" s="55">
        <v>23</v>
      </c>
      <c r="B39" s="56"/>
      <c r="C39" s="56" t="s">
        <v>206</v>
      </c>
      <c r="D39" s="55" t="s">
        <v>13</v>
      </c>
      <c r="E39" s="57">
        <v>83.49</v>
      </c>
      <c r="F39" s="58"/>
      <c r="G39" s="59">
        <f t="shared" si="3"/>
        <v>0</v>
      </c>
      <c r="H39" s="24"/>
    </row>
    <row r="40" spans="1:8" ht="22.5" x14ac:dyDescent="0.2">
      <c r="A40" s="55">
        <v>24</v>
      </c>
      <c r="B40" s="56"/>
      <c r="C40" s="56" t="s">
        <v>207</v>
      </c>
      <c r="D40" s="55" t="s">
        <v>211</v>
      </c>
      <c r="E40" s="76">
        <v>1.948</v>
      </c>
      <c r="F40" s="58"/>
      <c r="G40" s="59">
        <f t="shared" si="3"/>
        <v>0</v>
      </c>
      <c r="H40" s="24"/>
    </row>
    <row r="41" spans="1:8" x14ac:dyDescent="0.2">
      <c r="A41" s="55">
        <v>25</v>
      </c>
      <c r="B41" s="56"/>
      <c r="C41" s="56" t="s">
        <v>184</v>
      </c>
      <c r="D41" s="55" t="s">
        <v>13</v>
      </c>
      <c r="E41" s="57">
        <v>194.81</v>
      </c>
      <c r="F41" s="58"/>
      <c r="G41" s="59">
        <f t="shared" si="3"/>
        <v>0</v>
      </c>
      <c r="H41" s="24"/>
    </row>
    <row r="42" spans="1:8" ht="22.5" x14ac:dyDescent="0.2">
      <c r="A42" s="55">
        <v>26</v>
      </c>
      <c r="B42" s="56"/>
      <c r="C42" s="56" t="s">
        <v>209</v>
      </c>
      <c r="D42" s="55" t="s">
        <v>16</v>
      </c>
      <c r="E42" s="57">
        <v>253</v>
      </c>
      <c r="F42" s="58"/>
      <c r="G42" s="59">
        <f t="shared" si="3"/>
        <v>0</v>
      </c>
      <c r="H42" s="24"/>
    </row>
    <row r="43" spans="1:8" ht="22.5" x14ac:dyDescent="0.2">
      <c r="A43" s="55">
        <v>27</v>
      </c>
      <c r="B43" s="56"/>
      <c r="C43" s="56" t="s">
        <v>186</v>
      </c>
      <c r="D43" s="55" t="s">
        <v>16</v>
      </c>
      <c r="E43" s="57">
        <v>128.5</v>
      </c>
      <c r="F43" s="58"/>
      <c r="G43" s="59">
        <f t="shared" si="3"/>
        <v>0</v>
      </c>
      <c r="H43" s="24"/>
    </row>
    <row r="44" spans="1:8" ht="12" customHeight="1" x14ac:dyDescent="0.2">
      <c r="A44" s="55">
        <v>28</v>
      </c>
      <c r="B44" s="56"/>
      <c r="C44" s="56" t="s">
        <v>208</v>
      </c>
      <c r="D44" s="55" t="s">
        <v>16</v>
      </c>
      <c r="E44" s="57">
        <v>128.5</v>
      </c>
      <c r="F44" s="58"/>
      <c r="G44" s="59">
        <f t="shared" si="3"/>
        <v>0</v>
      </c>
      <c r="H44" s="24"/>
    </row>
    <row r="45" spans="1:8" ht="15.75" x14ac:dyDescent="0.2">
      <c r="A45" s="106" t="s">
        <v>189</v>
      </c>
      <c r="B45" s="107"/>
      <c r="C45" s="107" t="s">
        <v>126</v>
      </c>
      <c r="D45" s="107"/>
      <c r="E45" s="107"/>
      <c r="F45" s="108"/>
      <c r="G45" s="77">
        <f>SUM(G37:G44)</f>
        <v>0</v>
      </c>
      <c r="H45" s="74"/>
    </row>
    <row r="46" spans="1:8" x14ac:dyDescent="0.2">
      <c r="A46" s="49"/>
      <c r="B46" s="50"/>
      <c r="C46" s="50" t="s">
        <v>34</v>
      </c>
      <c r="D46" s="50"/>
      <c r="E46" s="52"/>
      <c r="F46" s="53"/>
      <c r="G46" s="54"/>
      <c r="H46" s="24"/>
    </row>
    <row r="47" spans="1:8" ht="11.25" customHeight="1" x14ac:dyDescent="0.2">
      <c r="A47" s="55">
        <v>29</v>
      </c>
      <c r="B47" s="56"/>
      <c r="C47" s="56" t="s">
        <v>215</v>
      </c>
      <c r="D47" s="55" t="s">
        <v>14</v>
      </c>
      <c r="E47" s="57">
        <v>101.5</v>
      </c>
      <c r="F47" s="58"/>
      <c r="G47" s="59">
        <f t="shared" ref="G47:G55" si="4">ROUND(F47*E47,2)</f>
        <v>0</v>
      </c>
      <c r="H47" s="24"/>
    </row>
    <row r="48" spans="1:8" ht="11.25" customHeight="1" x14ac:dyDescent="0.2">
      <c r="A48" s="55">
        <v>30</v>
      </c>
      <c r="B48" s="56"/>
      <c r="C48" s="56" t="s">
        <v>216</v>
      </c>
      <c r="D48" s="55" t="s">
        <v>14</v>
      </c>
      <c r="E48" s="57">
        <v>27</v>
      </c>
      <c r="F48" s="58"/>
      <c r="G48" s="59">
        <f t="shared" si="4"/>
        <v>0</v>
      </c>
      <c r="H48" s="24"/>
    </row>
    <row r="49" spans="1:8" ht="22.5" x14ac:dyDescent="0.2">
      <c r="A49" s="55">
        <v>31</v>
      </c>
      <c r="B49" s="56"/>
      <c r="C49" s="56" t="s">
        <v>217</v>
      </c>
      <c r="D49" s="55" t="s">
        <v>109</v>
      </c>
      <c r="E49" s="57">
        <v>4</v>
      </c>
      <c r="F49" s="58"/>
      <c r="G49" s="59">
        <f t="shared" si="4"/>
        <v>0</v>
      </c>
      <c r="H49" s="24"/>
    </row>
    <row r="50" spans="1:8" ht="22.5" x14ac:dyDescent="0.2">
      <c r="A50" s="55">
        <v>32</v>
      </c>
      <c r="B50" s="56"/>
      <c r="C50" s="56" t="s">
        <v>218</v>
      </c>
      <c r="D50" s="55" t="s">
        <v>212</v>
      </c>
      <c r="E50" s="57">
        <v>0.27</v>
      </c>
      <c r="F50" s="58"/>
      <c r="G50" s="59">
        <f t="shared" si="4"/>
        <v>0</v>
      </c>
      <c r="H50" s="24"/>
    </row>
    <row r="51" spans="1:8" ht="22.5" x14ac:dyDescent="0.2">
      <c r="A51" s="55">
        <v>33</v>
      </c>
      <c r="B51" s="56"/>
      <c r="C51" s="56" t="s">
        <v>219</v>
      </c>
      <c r="D51" s="55" t="s">
        <v>212</v>
      </c>
      <c r="E51" s="57">
        <v>1.02</v>
      </c>
      <c r="F51" s="58"/>
      <c r="G51" s="59">
        <f t="shared" si="4"/>
        <v>0</v>
      </c>
      <c r="H51" s="24"/>
    </row>
    <row r="52" spans="1:8" x14ac:dyDescent="0.2">
      <c r="A52" s="55">
        <v>34</v>
      </c>
      <c r="B52" s="56"/>
      <c r="C52" s="56" t="s">
        <v>220</v>
      </c>
      <c r="D52" s="55" t="s">
        <v>17</v>
      </c>
      <c r="E52" s="57">
        <v>6</v>
      </c>
      <c r="F52" s="58"/>
      <c r="G52" s="59">
        <f t="shared" si="4"/>
        <v>0</v>
      </c>
      <c r="H52" s="24"/>
    </row>
    <row r="53" spans="1:8" x14ac:dyDescent="0.2">
      <c r="A53" s="55">
        <v>35</v>
      </c>
      <c r="B53" s="56"/>
      <c r="C53" s="56" t="s">
        <v>221</v>
      </c>
      <c r="D53" s="55" t="s">
        <v>17</v>
      </c>
      <c r="E53" s="57">
        <v>15</v>
      </c>
      <c r="F53" s="58"/>
      <c r="G53" s="59">
        <f t="shared" si="4"/>
        <v>0</v>
      </c>
      <c r="H53" s="24"/>
    </row>
    <row r="54" spans="1:8" x14ac:dyDescent="0.2">
      <c r="A54" s="55">
        <v>36</v>
      </c>
      <c r="B54" s="56"/>
      <c r="C54" s="56" t="s">
        <v>213</v>
      </c>
      <c r="D54" s="55" t="s">
        <v>17</v>
      </c>
      <c r="E54" s="57">
        <v>27</v>
      </c>
      <c r="F54" s="58"/>
      <c r="G54" s="59">
        <f t="shared" si="4"/>
        <v>0</v>
      </c>
      <c r="H54" s="24"/>
    </row>
    <row r="55" spans="1:8" x14ac:dyDescent="0.2">
      <c r="A55" s="55">
        <v>37</v>
      </c>
      <c r="B55" s="56"/>
      <c r="C55" s="56" t="s">
        <v>214</v>
      </c>
      <c r="D55" s="55" t="s">
        <v>17</v>
      </c>
      <c r="E55" s="57">
        <v>15</v>
      </c>
      <c r="F55" s="58"/>
      <c r="G55" s="59">
        <f t="shared" si="4"/>
        <v>0</v>
      </c>
      <c r="H55" s="24"/>
    </row>
    <row r="56" spans="1:8" ht="15.75" x14ac:dyDescent="0.2">
      <c r="A56" s="106" t="s">
        <v>198</v>
      </c>
      <c r="B56" s="107"/>
      <c r="C56" s="107"/>
      <c r="D56" s="107"/>
      <c r="E56" s="107"/>
      <c r="F56" s="108"/>
      <c r="G56" s="77">
        <f>SUM(G47:G55)</f>
        <v>0</v>
      </c>
      <c r="H56" s="74"/>
    </row>
    <row r="57" spans="1:8" ht="15.75" x14ac:dyDescent="0.2">
      <c r="A57" s="109" t="s">
        <v>223</v>
      </c>
      <c r="B57" s="110"/>
      <c r="C57" s="110"/>
      <c r="D57" s="110"/>
      <c r="E57" s="110"/>
      <c r="F57" s="110"/>
      <c r="G57" s="62">
        <f>G56+G45+G35</f>
        <v>0</v>
      </c>
    </row>
    <row r="58" spans="1:8" ht="12" x14ac:dyDescent="0.2">
      <c r="A58" s="68"/>
      <c r="B58" s="69"/>
      <c r="C58" s="70" t="s">
        <v>224</v>
      </c>
      <c r="D58" s="69"/>
      <c r="E58" s="71"/>
      <c r="F58" s="72"/>
      <c r="G58" s="73"/>
      <c r="H58" s="24"/>
    </row>
    <row r="59" spans="1:8" x14ac:dyDescent="0.2">
      <c r="A59" s="49"/>
      <c r="B59" s="50"/>
      <c r="C59" s="50" t="s">
        <v>15</v>
      </c>
      <c r="D59" s="50"/>
      <c r="E59" s="52"/>
      <c r="F59" s="53"/>
      <c r="G59" s="54"/>
      <c r="H59" s="24"/>
    </row>
    <row r="60" spans="1:8" ht="22.5" x14ac:dyDescent="0.2">
      <c r="A60" s="55">
        <v>38</v>
      </c>
      <c r="B60" s="56"/>
      <c r="C60" s="56" t="s">
        <v>179</v>
      </c>
      <c r="D60" s="55" t="s">
        <v>13</v>
      </c>
      <c r="E60" s="60">
        <v>93.6</v>
      </c>
      <c r="F60" s="58"/>
      <c r="G60" s="59">
        <f t="shared" ref="G60:G67" si="5">ROUND(F60*E60,2)</f>
        <v>0</v>
      </c>
      <c r="H60" s="24"/>
    </row>
    <row r="61" spans="1:8" ht="22.5" x14ac:dyDescent="0.2">
      <c r="A61" s="55">
        <v>39</v>
      </c>
      <c r="B61" s="56"/>
      <c r="C61" s="56" t="s">
        <v>180</v>
      </c>
      <c r="D61" s="55" t="s">
        <v>13</v>
      </c>
      <c r="E61" s="60">
        <v>218.4</v>
      </c>
      <c r="F61" s="58"/>
      <c r="G61" s="59">
        <f t="shared" si="5"/>
        <v>0</v>
      </c>
      <c r="H61" s="24"/>
    </row>
    <row r="62" spans="1:8" ht="22.5" x14ac:dyDescent="0.2">
      <c r="A62" s="55">
        <v>40</v>
      </c>
      <c r="B62" s="56"/>
      <c r="C62" s="56" t="s">
        <v>181</v>
      </c>
      <c r="D62" s="55" t="s">
        <v>13</v>
      </c>
      <c r="E62" s="60">
        <v>93.6</v>
      </c>
      <c r="F62" s="58"/>
      <c r="G62" s="59">
        <f t="shared" si="5"/>
        <v>0</v>
      </c>
      <c r="H62" s="24"/>
    </row>
    <row r="63" spans="1:8" ht="22.5" x14ac:dyDescent="0.2">
      <c r="A63" s="55">
        <v>41</v>
      </c>
      <c r="B63" s="56"/>
      <c r="C63" s="56" t="s">
        <v>182</v>
      </c>
      <c r="D63" s="55" t="s">
        <v>211</v>
      </c>
      <c r="E63" s="76">
        <v>2.1840000000000002</v>
      </c>
      <c r="F63" s="58"/>
      <c r="G63" s="59">
        <f t="shared" si="5"/>
        <v>0</v>
      </c>
      <c r="H63" s="24"/>
    </row>
    <row r="64" spans="1:8" x14ac:dyDescent="0.2">
      <c r="A64" s="55">
        <v>42</v>
      </c>
      <c r="B64" s="56"/>
      <c r="C64" s="56" t="s">
        <v>184</v>
      </c>
      <c r="D64" s="55" t="s">
        <v>13</v>
      </c>
      <c r="E64" s="60">
        <v>218.4</v>
      </c>
      <c r="F64" s="58"/>
      <c r="G64" s="59">
        <f t="shared" si="5"/>
        <v>0</v>
      </c>
      <c r="H64" s="24"/>
    </row>
    <row r="65" spans="1:8" ht="22.5" x14ac:dyDescent="0.2">
      <c r="A65" s="55">
        <v>43</v>
      </c>
      <c r="B65" s="56"/>
      <c r="C65" s="56" t="s">
        <v>185</v>
      </c>
      <c r="D65" s="55" t="s">
        <v>16</v>
      </c>
      <c r="E65" s="60">
        <v>312</v>
      </c>
      <c r="F65" s="58"/>
      <c r="G65" s="59">
        <f t="shared" si="5"/>
        <v>0</v>
      </c>
      <c r="H65" s="24"/>
    </row>
    <row r="66" spans="1:8" ht="22.5" x14ac:dyDescent="0.2">
      <c r="A66" s="55">
        <v>44</v>
      </c>
      <c r="B66" s="56"/>
      <c r="C66" s="56" t="s">
        <v>186</v>
      </c>
      <c r="D66" s="55" t="s">
        <v>16</v>
      </c>
      <c r="E66" s="60">
        <v>156</v>
      </c>
      <c r="F66" s="58"/>
      <c r="G66" s="59">
        <f t="shared" si="5"/>
        <v>0</v>
      </c>
      <c r="H66" s="24"/>
    </row>
    <row r="67" spans="1:8" x14ac:dyDescent="0.2">
      <c r="A67" s="55">
        <v>45</v>
      </c>
      <c r="B67" s="56"/>
      <c r="C67" s="56" t="s">
        <v>187</v>
      </c>
      <c r="D67" s="55" t="s">
        <v>16</v>
      </c>
      <c r="E67" s="60">
        <v>156</v>
      </c>
      <c r="F67" s="58"/>
      <c r="G67" s="59">
        <f t="shared" si="5"/>
        <v>0</v>
      </c>
      <c r="H67" s="24"/>
    </row>
    <row r="68" spans="1:8" ht="15.75" x14ac:dyDescent="0.2">
      <c r="A68" s="106" t="s">
        <v>189</v>
      </c>
      <c r="B68" s="107"/>
      <c r="C68" s="107" t="s">
        <v>126</v>
      </c>
      <c r="D68" s="107"/>
      <c r="E68" s="107"/>
      <c r="F68" s="108"/>
      <c r="G68" s="77">
        <f>SUM(G60:G67)</f>
        <v>0</v>
      </c>
      <c r="H68" s="24"/>
    </row>
    <row r="69" spans="1:8" x14ac:dyDescent="0.2">
      <c r="A69" s="49"/>
      <c r="B69" s="50"/>
      <c r="C69" s="50" t="s">
        <v>34</v>
      </c>
      <c r="D69" s="50"/>
      <c r="E69" s="52"/>
      <c r="F69" s="53"/>
      <c r="G69" s="54"/>
      <c r="H69" s="24"/>
    </row>
    <row r="70" spans="1:8" ht="22.5" x14ac:dyDescent="0.2">
      <c r="A70" s="55">
        <v>46</v>
      </c>
      <c r="B70" s="56"/>
      <c r="C70" s="56" t="s">
        <v>225</v>
      </c>
      <c r="D70" s="55" t="s">
        <v>14</v>
      </c>
      <c r="E70" s="60">
        <v>9.5</v>
      </c>
      <c r="F70" s="58"/>
      <c r="G70" s="59">
        <f t="shared" ref="G70:G78" si="6">F70*E70</f>
        <v>0</v>
      </c>
      <c r="H70" s="24"/>
    </row>
    <row r="71" spans="1:8" ht="22.5" x14ac:dyDescent="0.2">
      <c r="A71" s="55">
        <v>47</v>
      </c>
      <c r="B71" s="56"/>
      <c r="C71" s="56" t="s">
        <v>226</v>
      </c>
      <c r="D71" s="55" t="s">
        <v>14</v>
      </c>
      <c r="E71" s="60">
        <v>146.5</v>
      </c>
      <c r="F71" s="58"/>
      <c r="G71" s="59">
        <f t="shared" si="6"/>
        <v>0</v>
      </c>
      <c r="H71" s="24"/>
    </row>
    <row r="72" spans="1:8" ht="22.5" x14ac:dyDescent="0.2">
      <c r="A72" s="55">
        <v>48</v>
      </c>
      <c r="B72" s="56"/>
      <c r="C72" s="56" t="s">
        <v>227</v>
      </c>
      <c r="D72" s="55" t="s">
        <v>68</v>
      </c>
      <c r="E72" s="60">
        <v>1</v>
      </c>
      <c r="F72" s="58"/>
      <c r="G72" s="59">
        <f t="shared" si="6"/>
        <v>0</v>
      </c>
      <c r="H72" s="24"/>
    </row>
    <row r="73" spans="1:8" ht="56.25" x14ac:dyDescent="0.2">
      <c r="A73" s="55">
        <v>49</v>
      </c>
      <c r="B73" s="56"/>
      <c r="C73" s="56" t="s">
        <v>228</v>
      </c>
      <c r="D73" s="55" t="s">
        <v>68</v>
      </c>
      <c r="E73" s="60">
        <v>7</v>
      </c>
      <c r="F73" s="58"/>
      <c r="G73" s="59">
        <f t="shared" si="6"/>
        <v>0</v>
      </c>
      <c r="H73" s="24"/>
    </row>
    <row r="74" spans="1:8" ht="56.25" x14ac:dyDescent="0.2">
      <c r="A74" s="55">
        <v>50</v>
      </c>
      <c r="B74" s="56"/>
      <c r="C74" s="56" t="s">
        <v>229</v>
      </c>
      <c r="D74" s="55" t="s">
        <v>68</v>
      </c>
      <c r="E74" s="60">
        <v>13</v>
      </c>
      <c r="F74" s="58"/>
      <c r="G74" s="59">
        <f t="shared" si="6"/>
        <v>0</v>
      </c>
      <c r="H74" s="24"/>
    </row>
    <row r="75" spans="1:8" ht="22.5" x14ac:dyDescent="0.2">
      <c r="A75" s="55">
        <v>51</v>
      </c>
      <c r="B75" s="56"/>
      <c r="C75" s="56" t="s">
        <v>230</v>
      </c>
      <c r="D75" s="55" t="s">
        <v>212</v>
      </c>
      <c r="E75" s="60">
        <v>20</v>
      </c>
      <c r="F75" s="58"/>
      <c r="G75" s="59">
        <f t="shared" si="6"/>
        <v>0</v>
      </c>
      <c r="H75" s="24"/>
    </row>
    <row r="76" spans="1:8" ht="22.5" x14ac:dyDescent="0.2">
      <c r="A76" s="55">
        <v>52</v>
      </c>
      <c r="B76" s="56"/>
      <c r="C76" s="56" t="s">
        <v>231</v>
      </c>
      <c r="D76" s="55" t="s">
        <v>232</v>
      </c>
      <c r="E76" s="60">
        <v>20</v>
      </c>
      <c r="F76" s="58"/>
      <c r="G76" s="59">
        <f t="shared" si="6"/>
        <v>0</v>
      </c>
      <c r="H76" s="24"/>
    </row>
    <row r="77" spans="1:8" ht="22.5" x14ac:dyDescent="0.2">
      <c r="A77" s="55">
        <v>53</v>
      </c>
      <c r="B77" s="56"/>
      <c r="C77" s="56" t="s">
        <v>233</v>
      </c>
      <c r="D77" s="55" t="s">
        <v>17</v>
      </c>
      <c r="E77" s="60">
        <v>22</v>
      </c>
      <c r="F77" s="58"/>
      <c r="G77" s="59">
        <f t="shared" si="6"/>
        <v>0</v>
      </c>
      <c r="H77" s="24"/>
    </row>
    <row r="78" spans="1:8" x14ac:dyDescent="0.2">
      <c r="A78" s="55">
        <v>54</v>
      </c>
      <c r="B78" s="56"/>
      <c r="C78" s="56" t="s">
        <v>234</v>
      </c>
      <c r="D78" s="55" t="s">
        <v>17</v>
      </c>
      <c r="E78" s="60">
        <v>20</v>
      </c>
      <c r="F78" s="58"/>
      <c r="G78" s="59">
        <f t="shared" si="6"/>
        <v>0</v>
      </c>
      <c r="H78" s="24"/>
    </row>
    <row r="79" spans="1:8" ht="15.75" x14ac:dyDescent="0.2">
      <c r="A79" s="106" t="s">
        <v>198</v>
      </c>
      <c r="B79" s="107"/>
      <c r="C79" s="107"/>
      <c r="D79" s="107"/>
      <c r="E79" s="107"/>
      <c r="F79" s="108"/>
      <c r="G79" s="77">
        <f>SUM(G70:G78)</f>
        <v>0</v>
      </c>
      <c r="H79" s="74"/>
    </row>
    <row r="80" spans="1:8" ht="15.75" x14ac:dyDescent="0.2">
      <c r="A80" s="109" t="s">
        <v>235</v>
      </c>
      <c r="B80" s="110"/>
      <c r="C80" s="110"/>
      <c r="D80" s="110"/>
      <c r="E80" s="110"/>
      <c r="F80" s="110"/>
      <c r="G80" s="62">
        <f>G79+G68</f>
        <v>0</v>
      </c>
    </row>
  </sheetData>
  <mergeCells count="13">
    <mergeCell ref="A2:G2"/>
    <mergeCell ref="A3:G3"/>
    <mergeCell ref="A4:G4"/>
    <mergeCell ref="A57:F57"/>
    <mergeCell ref="A80:F80"/>
    <mergeCell ref="A18:F18"/>
    <mergeCell ref="A30:F30"/>
    <mergeCell ref="A31:F31"/>
    <mergeCell ref="A35:F35"/>
    <mergeCell ref="A45:F45"/>
    <mergeCell ref="A56:F56"/>
    <mergeCell ref="A68:F68"/>
    <mergeCell ref="A79:F79"/>
  </mergeCells>
  <pageMargins left="0.7" right="0.7" top="0.75" bottom="0.75" header="0.3" footer="0.3"/>
  <pageSetup paperSize="9" scale="91" orientation="portrait" r:id="rId1"/>
  <rowBreaks count="1" manualBreakCount="1">
    <brk id="45" max="6" man="1"/>
  </rowBreaks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45"/>
  <sheetViews>
    <sheetView view="pageBreakPreview" topLeftCell="A16" zoomScale="60" zoomScaleNormal="100" workbookViewId="0">
      <selection activeCell="L44" sqref="L44"/>
    </sheetView>
  </sheetViews>
  <sheetFormatPr defaultRowHeight="12.75" x14ac:dyDescent="0.2"/>
  <cols>
    <col min="1" max="1" width="5" style="37" customWidth="1"/>
    <col min="2" max="2" width="10" style="37" customWidth="1"/>
    <col min="3" max="3" width="35" style="37" customWidth="1"/>
    <col min="4" max="4" width="5.5703125" style="37" customWidth="1"/>
    <col min="5" max="5" width="8.5703125" style="37" customWidth="1"/>
    <col min="6" max="6" width="10" style="37" customWidth="1"/>
    <col min="7" max="7" width="12.85546875" style="37" customWidth="1"/>
    <col min="8" max="8" width="9.85546875" style="38" bestFit="1" customWidth="1"/>
    <col min="9" max="16384" width="9.140625" style="36"/>
  </cols>
  <sheetData>
    <row r="1" spans="1:8" s="20" customFormat="1" x14ac:dyDescent="0.2">
      <c r="A1" s="40" t="s">
        <v>254</v>
      </c>
      <c r="B1" s="40"/>
      <c r="C1" s="40"/>
      <c r="D1" s="40"/>
      <c r="E1" s="42"/>
      <c r="F1" s="43"/>
      <c r="G1" s="44" t="s">
        <v>255</v>
      </c>
      <c r="H1" s="39"/>
    </row>
    <row r="2" spans="1:8" s="20" customFormat="1" ht="15.75" x14ac:dyDescent="0.2">
      <c r="A2" s="113" t="s">
        <v>19</v>
      </c>
      <c r="B2" s="113"/>
      <c r="C2" s="113"/>
      <c r="D2" s="113"/>
      <c r="E2" s="113"/>
      <c r="F2" s="114"/>
      <c r="G2" s="114"/>
      <c r="H2" s="39"/>
    </row>
    <row r="3" spans="1:8" s="20" customFormat="1" ht="15.75" x14ac:dyDescent="0.2">
      <c r="A3" s="115"/>
      <c r="B3" s="115"/>
      <c r="C3" s="115"/>
      <c r="D3" s="115"/>
      <c r="E3" s="115"/>
      <c r="F3" s="115"/>
      <c r="G3" s="116"/>
      <c r="H3" s="39"/>
    </row>
    <row r="4" spans="1:8" s="20" customFormat="1" ht="15.75" x14ac:dyDescent="0.2">
      <c r="A4" s="102" t="s">
        <v>113</v>
      </c>
      <c r="B4" s="102"/>
      <c r="C4" s="102"/>
      <c r="D4" s="102"/>
      <c r="E4" s="102"/>
      <c r="F4" s="102"/>
      <c r="G4" s="102"/>
      <c r="H4" s="39"/>
    </row>
    <row r="5" spans="1:8" s="20" customFormat="1" x14ac:dyDescent="0.2">
      <c r="A5" s="79"/>
      <c r="B5" s="80"/>
      <c r="C5" s="80"/>
      <c r="D5" s="80"/>
      <c r="E5" s="80"/>
      <c r="F5" s="80"/>
      <c r="G5" s="80"/>
      <c r="H5" s="39"/>
    </row>
    <row r="6" spans="1:8" s="20" customFormat="1" ht="42.75" customHeight="1" x14ac:dyDescent="0.2">
      <c r="A6" s="45" t="s">
        <v>7</v>
      </c>
      <c r="B6" s="46" t="s">
        <v>43</v>
      </c>
      <c r="C6" s="45" t="s">
        <v>44</v>
      </c>
      <c r="D6" s="46" t="s">
        <v>28</v>
      </c>
      <c r="E6" s="47" t="s">
        <v>29</v>
      </c>
      <c r="F6" s="48" t="s">
        <v>30</v>
      </c>
      <c r="G6" s="48" t="s">
        <v>31</v>
      </c>
      <c r="H6" s="39"/>
    </row>
    <row r="7" spans="1:8" s="20" customFormat="1" ht="12" x14ac:dyDescent="0.2">
      <c r="A7" s="68"/>
      <c r="B7" s="69"/>
      <c r="C7" s="70" t="s">
        <v>52</v>
      </c>
      <c r="D7" s="69"/>
      <c r="E7" s="71"/>
      <c r="F7" s="72"/>
      <c r="G7" s="73"/>
      <c r="H7" s="24"/>
    </row>
    <row r="8" spans="1:8" s="20" customFormat="1" ht="11.25" x14ac:dyDescent="0.2">
      <c r="A8" s="49" t="s">
        <v>45</v>
      </c>
      <c r="B8" s="50" t="s">
        <v>53</v>
      </c>
      <c r="C8" s="50" t="s">
        <v>54</v>
      </c>
      <c r="D8" s="50"/>
      <c r="E8" s="52"/>
      <c r="F8" s="53"/>
      <c r="G8" s="54"/>
      <c r="H8" s="24"/>
    </row>
    <row r="9" spans="1:8" s="20" customFormat="1" ht="22.5" x14ac:dyDescent="0.2">
      <c r="A9" s="55" t="s">
        <v>55</v>
      </c>
      <c r="B9" s="55" t="s">
        <v>27</v>
      </c>
      <c r="C9" s="56" t="s">
        <v>56</v>
      </c>
      <c r="D9" s="55" t="s">
        <v>13</v>
      </c>
      <c r="E9" s="60">
        <v>314.8</v>
      </c>
      <c r="F9" s="58"/>
      <c r="G9" s="59">
        <f>ROUND(E9*F9,2)</f>
        <v>0</v>
      </c>
      <c r="H9" s="24"/>
    </row>
    <row r="10" spans="1:8" s="20" customFormat="1" ht="22.5" x14ac:dyDescent="0.2">
      <c r="A10" s="55" t="s">
        <v>57</v>
      </c>
      <c r="B10" s="55" t="s">
        <v>27</v>
      </c>
      <c r="C10" s="56" t="s">
        <v>58</v>
      </c>
      <c r="D10" s="55" t="s">
        <v>13</v>
      </c>
      <c r="E10" s="60">
        <v>314.8</v>
      </c>
      <c r="F10" s="58"/>
      <c r="G10" s="59">
        <f>ROUND(E10*F10,2)</f>
        <v>0</v>
      </c>
      <c r="H10" s="24"/>
    </row>
    <row r="11" spans="1:8" s="20" customFormat="1" ht="11.25" x14ac:dyDescent="0.2">
      <c r="A11" s="49" t="s">
        <v>46</v>
      </c>
      <c r="B11" s="50" t="s">
        <v>53</v>
      </c>
      <c r="C11" s="50" t="s">
        <v>59</v>
      </c>
      <c r="D11" s="50"/>
      <c r="E11" s="52"/>
      <c r="F11" s="53"/>
      <c r="G11" s="54"/>
      <c r="H11" s="24"/>
    </row>
    <row r="12" spans="1:8" s="20" customFormat="1" ht="33.75" x14ac:dyDescent="0.2">
      <c r="A12" s="55" t="s">
        <v>60</v>
      </c>
      <c r="B12" s="55" t="s">
        <v>27</v>
      </c>
      <c r="C12" s="56" t="s">
        <v>61</v>
      </c>
      <c r="D12" s="55" t="s">
        <v>13</v>
      </c>
      <c r="E12" s="60">
        <v>4</v>
      </c>
      <c r="F12" s="58"/>
      <c r="G12" s="59">
        <f t="shared" ref="G12:G13" si="0">E12*F12</f>
        <v>0</v>
      </c>
      <c r="H12" s="24"/>
    </row>
    <row r="13" spans="1:8" s="20" customFormat="1" ht="22.5" x14ac:dyDescent="0.2">
      <c r="A13" s="55" t="s">
        <v>62</v>
      </c>
      <c r="B13" s="55" t="s">
        <v>27</v>
      </c>
      <c r="C13" s="56" t="s">
        <v>63</v>
      </c>
      <c r="D13" s="55" t="s">
        <v>14</v>
      </c>
      <c r="E13" s="60">
        <v>12</v>
      </c>
      <c r="F13" s="58"/>
      <c r="G13" s="59">
        <f t="shared" si="0"/>
        <v>0</v>
      </c>
      <c r="H13" s="24"/>
    </row>
    <row r="14" spans="1:8" s="20" customFormat="1" ht="11.25" x14ac:dyDescent="0.2">
      <c r="A14" s="49" t="s">
        <v>47</v>
      </c>
      <c r="B14" s="50" t="s">
        <v>53</v>
      </c>
      <c r="C14" s="50" t="s">
        <v>64</v>
      </c>
      <c r="D14" s="50"/>
      <c r="E14" s="52"/>
      <c r="F14" s="53"/>
      <c r="G14" s="54"/>
      <c r="H14" s="24"/>
    </row>
    <row r="15" spans="1:8" s="20" customFormat="1" ht="11.25" x14ac:dyDescent="0.2">
      <c r="A15" s="55" t="s">
        <v>65</v>
      </c>
      <c r="B15" s="55" t="s">
        <v>27</v>
      </c>
      <c r="C15" s="56" t="s">
        <v>237</v>
      </c>
      <c r="D15" s="55" t="s">
        <v>14</v>
      </c>
      <c r="E15" s="60">
        <v>615</v>
      </c>
      <c r="F15" s="58"/>
      <c r="G15" s="59">
        <f t="shared" ref="G15:G17" si="1">ROUND(E15*F15,2)</f>
        <v>0</v>
      </c>
      <c r="H15" s="24"/>
    </row>
    <row r="16" spans="1:8" s="20" customFormat="1" ht="11.25" x14ac:dyDescent="0.2">
      <c r="A16" s="55" t="s">
        <v>66</v>
      </c>
      <c r="B16" s="55" t="s">
        <v>27</v>
      </c>
      <c r="C16" s="56" t="s">
        <v>67</v>
      </c>
      <c r="D16" s="55" t="s">
        <v>68</v>
      </c>
      <c r="E16" s="60">
        <v>21</v>
      </c>
      <c r="F16" s="58"/>
      <c r="G16" s="59">
        <f t="shared" si="1"/>
        <v>0</v>
      </c>
      <c r="H16" s="24"/>
    </row>
    <row r="17" spans="1:8" s="20" customFormat="1" ht="33.75" x14ac:dyDescent="0.2">
      <c r="A17" s="55" t="s">
        <v>69</v>
      </c>
      <c r="B17" s="55" t="s">
        <v>27</v>
      </c>
      <c r="C17" s="56" t="s">
        <v>236</v>
      </c>
      <c r="D17" s="55" t="s">
        <v>36</v>
      </c>
      <c r="E17" s="60">
        <v>22</v>
      </c>
      <c r="F17" s="58"/>
      <c r="G17" s="59">
        <f t="shared" si="1"/>
        <v>0</v>
      </c>
      <c r="H17" s="24"/>
    </row>
    <row r="18" spans="1:8" s="20" customFormat="1" ht="11.25" x14ac:dyDescent="0.2">
      <c r="A18" s="49" t="s">
        <v>48</v>
      </c>
      <c r="B18" s="50" t="s">
        <v>53</v>
      </c>
      <c r="C18" s="50" t="s">
        <v>70</v>
      </c>
      <c r="D18" s="50"/>
      <c r="E18" s="52"/>
      <c r="F18" s="53"/>
      <c r="G18" s="54"/>
      <c r="H18" s="24"/>
    </row>
    <row r="19" spans="1:8" s="20" customFormat="1" ht="22.5" x14ac:dyDescent="0.2">
      <c r="A19" s="55" t="s">
        <v>71</v>
      </c>
      <c r="B19" s="55" t="s">
        <v>27</v>
      </c>
      <c r="C19" s="56" t="s">
        <v>72</v>
      </c>
      <c r="D19" s="55" t="s">
        <v>14</v>
      </c>
      <c r="E19" s="60">
        <v>61.5</v>
      </c>
      <c r="F19" s="58"/>
      <c r="G19" s="59">
        <f t="shared" ref="G19:G44" si="2">ROUND(E19*F19,2)</f>
        <v>0</v>
      </c>
      <c r="H19" s="24"/>
    </row>
    <row r="20" spans="1:8" s="20" customFormat="1" ht="22.5" x14ac:dyDescent="0.2">
      <c r="A20" s="81" t="s">
        <v>73</v>
      </c>
      <c r="B20" s="55" t="s">
        <v>27</v>
      </c>
      <c r="C20" s="56" t="s">
        <v>241</v>
      </c>
      <c r="D20" s="55" t="s">
        <v>14</v>
      </c>
      <c r="E20" s="60">
        <v>158</v>
      </c>
      <c r="F20" s="58"/>
      <c r="G20" s="59">
        <f t="shared" si="2"/>
        <v>0</v>
      </c>
      <c r="H20" s="24"/>
    </row>
    <row r="21" spans="1:8" s="20" customFormat="1" ht="11.25" x14ac:dyDescent="0.2">
      <c r="A21" s="81" t="s">
        <v>245</v>
      </c>
      <c r="B21" s="55" t="s">
        <v>27</v>
      </c>
      <c r="C21" s="56" t="s">
        <v>74</v>
      </c>
      <c r="D21" s="55" t="s">
        <v>17</v>
      </c>
      <c r="E21" s="60">
        <v>64</v>
      </c>
      <c r="F21" s="58"/>
      <c r="G21" s="59">
        <f t="shared" si="2"/>
        <v>0</v>
      </c>
      <c r="H21" s="24"/>
    </row>
    <row r="22" spans="1:8" s="20" customFormat="1" ht="22.5" x14ac:dyDescent="0.2">
      <c r="A22" s="81" t="s">
        <v>238</v>
      </c>
      <c r="B22" s="55" t="s">
        <v>27</v>
      </c>
      <c r="C22" s="56" t="s">
        <v>242</v>
      </c>
      <c r="D22" s="55" t="s">
        <v>14</v>
      </c>
      <c r="E22" s="60">
        <v>274.5</v>
      </c>
      <c r="F22" s="58"/>
      <c r="G22" s="59">
        <f t="shared" si="2"/>
        <v>0</v>
      </c>
      <c r="H22" s="24"/>
    </row>
    <row r="23" spans="1:8" s="20" customFormat="1" ht="22.5" x14ac:dyDescent="0.2">
      <c r="A23" s="81" t="s">
        <v>239</v>
      </c>
      <c r="B23" s="55" t="s">
        <v>27</v>
      </c>
      <c r="C23" s="56" t="s">
        <v>243</v>
      </c>
      <c r="D23" s="55" t="s">
        <v>14</v>
      </c>
      <c r="E23" s="60">
        <v>40</v>
      </c>
      <c r="F23" s="58"/>
      <c r="G23" s="59">
        <f t="shared" si="2"/>
        <v>0</v>
      </c>
      <c r="H23" s="24"/>
    </row>
    <row r="24" spans="1:8" s="20" customFormat="1" ht="33.75" x14ac:dyDescent="0.2">
      <c r="A24" s="81" t="s">
        <v>240</v>
      </c>
      <c r="B24" s="55" t="s">
        <v>27</v>
      </c>
      <c r="C24" s="56" t="s">
        <v>244</v>
      </c>
      <c r="D24" s="55" t="s">
        <v>13</v>
      </c>
      <c r="E24" s="60">
        <v>50</v>
      </c>
      <c r="F24" s="58"/>
      <c r="G24" s="59">
        <f t="shared" si="2"/>
        <v>0</v>
      </c>
      <c r="H24" s="24"/>
    </row>
    <row r="25" spans="1:8" s="20" customFormat="1" ht="11.25" x14ac:dyDescent="0.2">
      <c r="A25" s="49" t="s">
        <v>49</v>
      </c>
      <c r="B25" s="50" t="s">
        <v>53</v>
      </c>
      <c r="C25" s="50" t="s">
        <v>75</v>
      </c>
      <c r="D25" s="50"/>
      <c r="E25" s="52"/>
      <c r="F25" s="53"/>
      <c r="G25" s="54"/>
      <c r="H25" s="24"/>
    </row>
    <row r="26" spans="1:8" s="20" customFormat="1" ht="33.75" x14ac:dyDescent="0.2">
      <c r="A26" s="55" t="s">
        <v>76</v>
      </c>
      <c r="B26" s="55" t="s">
        <v>27</v>
      </c>
      <c r="C26" s="56" t="s">
        <v>77</v>
      </c>
      <c r="D26" s="55" t="s">
        <v>14</v>
      </c>
      <c r="E26" s="60">
        <v>615</v>
      </c>
      <c r="F26" s="58"/>
      <c r="G26" s="59">
        <f t="shared" si="2"/>
        <v>0</v>
      </c>
      <c r="H26" s="24"/>
    </row>
    <row r="27" spans="1:8" s="20" customFormat="1" ht="22.5" x14ac:dyDescent="0.2">
      <c r="A27" s="55" t="s">
        <v>78</v>
      </c>
      <c r="B27" s="55" t="s">
        <v>27</v>
      </c>
      <c r="C27" s="56" t="s">
        <v>79</v>
      </c>
      <c r="D27" s="55" t="s">
        <v>14</v>
      </c>
      <c r="E27" s="60">
        <v>615</v>
      </c>
      <c r="F27" s="58"/>
      <c r="G27" s="59">
        <f t="shared" si="2"/>
        <v>0</v>
      </c>
      <c r="H27" s="24"/>
    </row>
    <row r="28" spans="1:8" s="20" customFormat="1" ht="22.5" x14ac:dyDescent="0.2">
      <c r="A28" s="55" t="s">
        <v>80</v>
      </c>
      <c r="B28" s="55" t="s">
        <v>27</v>
      </c>
      <c r="C28" s="56" t="s">
        <v>81</v>
      </c>
      <c r="D28" s="55" t="s">
        <v>14</v>
      </c>
      <c r="E28" s="60">
        <v>752</v>
      </c>
      <c r="F28" s="58"/>
      <c r="G28" s="59">
        <f t="shared" si="2"/>
        <v>0</v>
      </c>
      <c r="H28" s="24"/>
    </row>
    <row r="29" spans="1:8" s="20" customFormat="1" ht="21" x14ac:dyDescent="0.2">
      <c r="A29" s="49" t="s">
        <v>50</v>
      </c>
      <c r="B29" s="50" t="s">
        <v>53</v>
      </c>
      <c r="C29" s="50" t="s">
        <v>82</v>
      </c>
      <c r="D29" s="50"/>
      <c r="E29" s="52"/>
      <c r="F29" s="53"/>
      <c r="G29" s="54"/>
      <c r="H29" s="24"/>
    </row>
    <row r="30" spans="1:8" s="20" customFormat="1" ht="22.5" x14ac:dyDescent="0.2">
      <c r="A30" s="55" t="s">
        <v>83</v>
      </c>
      <c r="B30" s="55" t="s">
        <v>27</v>
      </c>
      <c r="C30" s="56" t="s">
        <v>84</v>
      </c>
      <c r="D30" s="55" t="s">
        <v>36</v>
      </c>
      <c r="E30" s="60">
        <v>42</v>
      </c>
      <c r="F30" s="58"/>
      <c r="G30" s="59">
        <f t="shared" si="2"/>
        <v>0</v>
      </c>
      <c r="H30" s="24"/>
    </row>
    <row r="31" spans="1:8" s="20" customFormat="1" ht="33.75" x14ac:dyDescent="0.2">
      <c r="A31" s="55" t="s">
        <v>85</v>
      </c>
      <c r="B31" s="55" t="s">
        <v>27</v>
      </c>
      <c r="C31" s="56" t="s">
        <v>86</v>
      </c>
      <c r="D31" s="55" t="s">
        <v>13</v>
      </c>
      <c r="E31" s="60">
        <v>21</v>
      </c>
      <c r="F31" s="58"/>
      <c r="G31" s="59">
        <f t="shared" si="2"/>
        <v>0</v>
      </c>
      <c r="H31" s="24"/>
    </row>
    <row r="32" spans="1:8" s="20" customFormat="1" ht="78.75" x14ac:dyDescent="0.2">
      <c r="A32" s="55" t="s">
        <v>87</v>
      </c>
      <c r="B32" s="55" t="s">
        <v>27</v>
      </c>
      <c r="C32" s="56" t="s">
        <v>246</v>
      </c>
      <c r="D32" s="55" t="s">
        <v>36</v>
      </c>
      <c r="E32" s="60">
        <v>21</v>
      </c>
      <c r="F32" s="58"/>
      <c r="G32" s="59">
        <f t="shared" si="2"/>
        <v>0</v>
      </c>
      <c r="H32" s="24"/>
    </row>
    <row r="33" spans="1:8" s="20" customFormat="1" ht="67.5" x14ac:dyDescent="0.2">
      <c r="A33" s="55" t="s">
        <v>88</v>
      </c>
      <c r="B33" s="55" t="s">
        <v>27</v>
      </c>
      <c r="C33" s="56" t="s">
        <v>247</v>
      </c>
      <c r="D33" s="55" t="s">
        <v>36</v>
      </c>
      <c r="E33" s="60">
        <v>21</v>
      </c>
      <c r="F33" s="58"/>
      <c r="G33" s="59">
        <f t="shared" si="2"/>
        <v>0</v>
      </c>
      <c r="H33" s="24"/>
    </row>
    <row r="34" spans="1:8" s="20" customFormat="1" ht="22.5" x14ac:dyDescent="0.2">
      <c r="A34" s="55" t="s">
        <v>89</v>
      </c>
      <c r="B34" s="55" t="s">
        <v>27</v>
      </c>
      <c r="C34" s="56" t="s">
        <v>90</v>
      </c>
      <c r="D34" s="55" t="s">
        <v>68</v>
      </c>
      <c r="E34" s="60">
        <v>21</v>
      </c>
      <c r="F34" s="58"/>
      <c r="G34" s="59">
        <f t="shared" si="2"/>
        <v>0</v>
      </c>
      <c r="H34" s="24"/>
    </row>
    <row r="35" spans="1:8" s="20" customFormat="1" ht="45" x14ac:dyDescent="0.2">
      <c r="A35" s="55" t="s">
        <v>91</v>
      </c>
      <c r="B35" s="55" t="s">
        <v>27</v>
      </c>
      <c r="C35" s="56" t="s">
        <v>92</v>
      </c>
      <c r="D35" s="55" t="s">
        <v>35</v>
      </c>
      <c r="E35" s="60">
        <v>21</v>
      </c>
      <c r="F35" s="58"/>
      <c r="G35" s="59">
        <f t="shared" si="2"/>
        <v>0</v>
      </c>
      <c r="H35" s="24"/>
    </row>
    <row r="36" spans="1:8" s="20" customFormat="1" ht="22.5" x14ac:dyDescent="0.2">
      <c r="A36" s="55" t="s">
        <v>93</v>
      </c>
      <c r="B36" s="55" t="s">
        <v>27</v>
      </c>
      <c r="C36" s="56" t="s">
        <v>94</v>
      </c>
      <c r="D36" s="55" t="s">
        <v>36</v>
      </c>
      <c r="E36" s="60">
        <v>84</v>
      </c>
      <c r="F36" s="58"/>
      <c r="G36" s="59">
        <f t="shared" si="2"/>
        <v>0</v>
      </c>
      <c r="H36" s="24"/>
    </row>
    <row r="37" spans="1:8" s="20" customFormat="1" ht="11.25" x14ac:dyDescent="0.2">
      <c r="A37" s="55" t="s">
        <v>95</v>
      </c>
      <c r="B37" s="55" t="s">
        <v>27</v>
      </c>
      <c r="C37" s="56" t="s">
        <v>96</v>
      </c>
      <c r="D37" s="55" t="s">
        <v>17</v>
      </c>
      <c r="E37" s="60">
        <v>21</v>
      </c>
      <c r="F37" s="58"/>
      <c r="G37" s="59">
        <f t="shared" si="2"/>
        <v>0</v>
      </c>
      <c r="H37" s="24"/>
    </row>
    <row r="38" spans="1:8" s="20" customFormat="1" ht="11.25" x14ac:dyDescent="0.2">
      <c r="A38" s="49" t="s">
        <v>51</v>
      </c>
      <c r="B38" s="50" t="s">
        <v>53</v>
      </c>
      <c r="C38" s="50" t="s">
        <v>97</v>
      </c>
      <c r="D38" s="50"/>
      <c r="E38" s="52"/>
      <c r="F38" s="53"/>
      <c r="G38" s="54"/>
      <c r="H38" s="24"/>
    </row>
    <row r="39" spans="1:8" s="20" customFormat="1" ht="22.5" x14ac:dyDescent="0.2">
      <c r="A39" s="55" t="s">
        <v>98</v>
      </c>
      <c r="B39" s="55" t="s">
        <v>27</v>
      </c>
      <c r="C39" s="56" t="s">
        <v>99</v>
      </c>
      <c r="D39" s="55" t="s">
        <v>36</v>
      </c>
      <c r="E39" s="60">
        <v>21</v>
      </c>
      <c r="F39" s="58"/>
      <c r="G39" s="59">
        <f t="shared" si="2"/>
        <v>0</v>
      </c>
      <c r="H39" s="24"/>
    </row>
    <row r="40" spans="1:8" s="20" customFormat="1" ht="11.25" x14ac:dyDescent="0.2">
      <c r="A40" s="55" t="s">
        <v>100</v>
      </c>
      <c r="B40" s="55" t="s">
        <v>27</v>
      </c>
      <c r="C40" s="56" t="s">
        <v>101</v>
      </c>
      <c r="D40" s="55" t="s">
        <v>102</v>
      </c>
      <c r="E40" s="60">
        <v>21</v>
      </c>
      <c r="F40" s="58"/>
      <c r="G40" s="59">
        <f t="shared" si="2"/>
        <v>0</v>
      </c>
      <c r="H40" s="24"/>
    </row>
    <row r="41" spans="1:8" s="20" customFormat="1" ht="11.25" x14ac:dyDescent="0.2">
      <c r="A41" s="49" t="s">
        <v>103</v>
      </c>
      <c r="B41" s="50" t="s">
        <v>53</v>
      </c>
      <c r="C41" s="50" t="s">
        <v>104</v>
      </c>
      <c r="D41" s="50"/>
      <c r="E41" s="52"/>
      <c r="F41" s="53"/>
      <c r="G41" s="54"/>
      <c r="H41" s="24"/>
    </row>
    <row r="42" spans="1:8" s="20" customFormat="1" ht="33.75" x14ac:dyDescent="0.2">
      <c r="A42" s="55" t="s">
        <v>105</v>
      </c>
      <c r="B42" s="55" t="s">
        <v>27</v>
      </c>
      <c r="C42" s="56" t="s">
        <v>106</v>
      </c>
      <c r="D42" s="55" t="s">
        <v>14</v>
      </c>
      <c r="E42" s="60">
        <v>388</v>
      </c>
      <c r="F42" s="58"/>
      <c r="G42" s="59">
        <f t="shared" si="2"/>
        <v>0</v>
      </c>
      <c r="H42" s="24"/>
    </row>
    <row r="43" spans="1:8" s="20" customFormat="1" ht="22.5" x14ac:dyDescent="0.2">
      <c r="A43" s="55" t="s">
        <v>107</v>
      </c>
      <c r="B43" s="55" t="s">
        <v>27</v>
      </c>
      <c r="C43" s="56" t="s">
        <v>249</v>
      </c>
      <c r="D43" s="55" t="s">
        <v>17</v>
      </c>
      <c r="E43" s="60">
        <v>5</v>
      </c>
      <c r="F43" s="58"/>
      <c r="G43" s="59">
        <f t="shared" si="2"/>
        <v>0</v>
      </c>
      <c r="H43" s="24"/>
    </row>
    <row r="44" spans="1:8" s="20" customFormat="1" ht="33.75" x14ac:dyDescent="0.2">
      <c r="A44" s="81" t="s">
        <v>248</v>
      </c>
      <c r="B44" s="55" t="s">
        <v>27</v>
      </c>
      <c r="C44" s="56" t="s">
        <v>108</v>
      </c>
      <c r="D44" s="55" t="s">
        <v>109</v>
      </c>
      <c r="E44" s="60">
        <v>9</v>
      </c>
      <c r="F44" s="58"/>
      <c r="G44" s="59">
        <f t="shared" si="2"/>
        <v>0</v>
      </c>
      <c r="H44" s="24"/>
    </row>
    <row r="45" spans="1:8" s="20" customFormat="1" ht="15.75" x14ac:dyDescent="0.2">
      <c r="A45" s="109" t="s">
        <v>110</v>
      </c>
      <c r="B45" s="110"/>
      <c r="C45" s="110"/>
      <c r="D45" s="110"/>
      <c r="E45" s="110"/>
      <c r="F45" s="110"/>
      <c r="G45" s="62">
        <f>SUM(G9:G44)</f>
        <v>0</v>
      </c>
    </row>
  </sheetData>
  <mergeCells count="4">
    <mergeCell ref="A2:G2"/>
    <mergeCell ref="A3:G3"/>
    <mergeCell ref="A4:G4"/>
    <mergeCell ref="A45:F45"/>
  </mergeCells>
  <printOptions horizontalCentered="1"/>
  <pageMargins left="0.8" right="0.8" top="0.4" bottom="0.4" header="0.2" footer="0.2"/>
  <pageSetup paperSize="9" scale="99" firstPageNumber="4294967295" orientation="portrait" r:id="rId1"/>
  <headerFooter alignWithMargins="0">
    <oddFooter>&amp;C&amp;P/&amp;N</oddFooter>
  </headerFooter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Zestawienie zbiorcze</vt:lpstr>
      <vt:lpstr>drogowe</vt:lpstr>
      <vt:lpstr>sanitarne</vt:lpstr>
      <vt:lpstr>elektryczne</vt:lpstr>
      <vt:lpstr>elektryczne!Obszar_wydruku</vt:lpstr>
      <vt:lpstr>sanitarne!Obszar_wydruku</vt:lpstr>
      <vt:lpstr>'Zestawienie zbiorcze'!Obszar_wydruku</vt:lpstr>
      <vt:lpstr>elektryczne!Tytuły_wydruku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Andruszkiewicz</dc:creator>
  <cp:lastModifiedBy>Izabela Skorupska</cp:lastModifiedBy>
  <cp:lastPrinted>2018-05-04T08:35:18Z</cp:lastPrinted>
  <dcterms:created xsi:type="dcterms:W3CDTF">2015-10-05T05:17:36Z</dcterms:created>
  <dcterms:modified xsi:type="dcterms:W3CDTF">2018-05-04T08:35:34Z</dcterms:modified>
</cp:coreProperties>
</file>