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adzewicz\Desktop\Formularz cenowy\"/>
    </mc:Choice>
  </mc:AlternateContent>
  <bookViews>
    <workbookView xWindow="0" yWindow="0" windowWidth="25200" windowHeight="11985" tabRatio="948" activeTab="7"/>
  </bookViews>
  <sheets>
    <sheet name="Zestawienie Zbiorcze" sheetId="34" r:id="rId1"/>
    <sheet name="Nr 1 Roboty bud. i wyp." sheetId="28" r:id="rId2"/>
    <sheet name="Nr 2 Inst. elektr. i teletech." sheetId="29" r:id="rId3"/>
    <sheet name="Nr 3 Inst. c.o." sheetId="31" r:id="rId4"/>
    <sheet name="Nr 4 Inst. wod-kan" sheetId="32" r:id="rId5"/>
    <sheet name="Nr 5 Inst. went. mech. i klim." sheetId="37" r:id="rId6"/>
    <sheet name="Nr 6 Elewacja i elem. zewn." sheetId="36" r:id="rId7"/>
    <sheet name="Nr 7 Sieci, przyłącza i zag ter" sheetId="33" r:id="rId8"/>
  </sheets>
  <definedNames>
    <definedName name="_xlnm.Print_Area" localSheetId="1">'Nr 1 Roboty bud. i wyp.'!$A$1:$H$489</definedName>
    <definedName name="_xlnm.Print_Area" localSheetId="0">'Zestawienie Zbiorcze'!$A$1:$G$29</definedName>
  </definedNames>
  <calcPr calcId="152511" fullPrecision="0"/>
</workbook>
</file>

<file path=xl/calcChain.xml><?xml version="1.0" encoding="utf-8"?>
<calcChain xmlns="http://schemas.openxmlformats.org/spreadsheetml/2006/main">
  <c r="H69" i="29" l="1"/>
  <c r="H70" i="29"/>
  <c r="H105" i="29"/>
  <c r="F104" i="29" l="1"/>
  <c r="H91" i="32" l="1"/>
  <c r="H95" i="32"/>
  <c r="H94" i="32"/>
  <c r="H93" i="32"/>
  <c r="H92" i="32"/>
  <c r="H90" i="32" l="1"/>
  <c r="H89" i="32"/>
  <c r="H88" i="32"/>
  <c r="H87" i="32"/>
  <c r="H86" i="32"/>
  <c r="H85" i="32"/>
  <c r="H121" i="33" l="1"/>
  <c r="H120" i="33"/>
  <c r="H119" i="33"/>
  <c r="H118" i="33"/>
  <c r="H117" i="33"/>
  <c r="H149" i="29" l="1"/>
  <c r="H148" i="29"/>
  <c r="H147" i="29"/>
  <c r="H136" i="29"/>
  <c r="H108" i="29"/>
  <c r="H107" i="29"/>
  <c r="H106" i="29"/>
  <c r="H64" i="29"/>
  <c r="H63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24" i="29"/>
  <c r="H18" i="29"/>
  <c r="H17" i="29"/>
  <c r="H16" i="29"/>
  <c r="H15" i="29"/>
  <c r="H77" i="37" l="1"/>
  <c r="H325" i="28" l="1"/>
  <c r="F227" i="33" l="1"/>
  <c r="H227" i="33" s="1"/>
  <c r="F220" i="33"/>
  <c r="H220" i="33" s="1"/>
  <c r="F155" i="33"/>
  <c r="H155" i="33" s="1"/>
  <c r="F154" i="33"/>
  <c r="H154" i="33" s="1"/>
  <c r="F143" i="33"/>
  <c r="H143" i="33" s="1"/>
  <c r="F138" i="33"/>
  <c r="H138" i="33" s="1"/>
  <c r="F130" i="33"/>
  <c r="H130" i="33" s="1"/>
  <c r="F125" i="33"/>
  <c r="H125" i="33" s="1"/>
  <c r="H122" i="33"/>
  <c r="H123" i="33"/>
  <c r="H124" i="33"/>
  <c r="H126" i="33"/>
  <c r="H127" i="33"/>
  <c r="H128" i="33"/>
  <c r="H129" i="33"/>
  <c r="H131" i="33"/>
  <c r="H132" i="33"/>
  <c r="H133" i="33"/>
  <c r="H134" i="33"/>
  <c r="H135" i="33"/>
  <c r="H136" i="33"/>
  <c r="H137" i="33"/>
  <c r="H139" i="33"/>
  <c r="H140" i="33"/>
  <c r="H141" i="33"/>
  <c r="H142" i="33"/>
  <c r="H144" i="33"/>
  <c r="H145" i="33"/>
  <c r="H146" i="33"/>
  <c r="H147" i="33"/>
  <c r="H148" i="33"/>
  <c r="H149" i="33"/>
  <c r="H150" i="33"/>
  <c r="H151" i="33"/>
  <c r="H152" i="33"/>
  <c r="H153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1" i="33"/>
  <c r="H222" i="33"/>
  <c r="H223" i="33"/>
  <c r="H224" i="33"/>
  <c r="H225" i="33"/>
  <c r="H226" i="33"/>
  <c r="H228" i="33"/>
  <c r="H229" i="33"/>
  <c r="H230" i="33"/>
  <c r="H231" i="33"/>
  <c r="H41" i="36" l="1"/>
  <c r="H40" i="36"/>
  <c r="H39" i="36"/>
  <c r="H38" i="36"/>
  <c r="H37" i="36"/>
  <c r="H36" i="36"/>
  <c r="H35" i="36"/>
  <c r="H42" i="36" s="1"/>
  <c r="H401" i="28" l="1"/>
  <c r="H316" i="28" l="1"/>
  <c r="H317" i="28"/>
  <c r="H318" i="28"/>
  <c r="H319" i="28"/>
  <c r="H320" i="28"/>
  <c r="H321" i="28"/>
  <c r="H322" i="28"/>
  <c r="H323" i="28"/>
  <c r="H324" i="28"/>
  <c r="H327" i="28"/>
  <c r="H328" i="28"/>
  <c r="H329" i="28"/>
  <c r="H330" i="28"/>
  <c r="H331" i="28"/>
  <c r="H332" i="28"/>
  <c r="H333" i="28"/>
  <c r="H334" i="28"/>
  <c r="H336" i="28"/>
  <c r="H337" i="28"/>
  <c r="H338" i="28"/>
  <c r="H339" i="28"/>
  <c r="H341" i="28"/>
  <c r="H342" i="28"/>
  <c r="H343" i="28"/>
  <c r="H345" i="28"/>
  <c r="H346" i="28"/>
  <c r="H347" i="28"/>
  <c r="H349" i="28"/>
  <c r="H350" i="28"/>
  <c r="H351" i="28"/>
  <c r="H353" i="28"/>
  <c r="H354" i="28"/>
  <c r="H356" i="28"/>
  <c r="H357" i="28"/>
  <c r="H358" i="28"/>
  <c r="H359" i="28"/>
  <c r="H361" i="28"/>
  <c r="H362" i="28"/>
  <c r="H363" i="28"/>
  <c r="H364" i="28"/>
  <c r="H365" i="28"/>
  <c r="H366" i="28"/>
  <c r="H367" i="28"/>
  <c r="H368" i="28"/>
  <c r="H369" i="28"/>
  <c r="H370" i="28"/>
  <c r="H371" i="28"/>
  <c r="H372" i="28"/>
  <c r="H373" i="28"/>
  <c r="H374" i="28"/>
  <c r="H375" i="28"/>
  <c r="H376" i="28"/>
  <c r="H377" i="28"/>
  <c r="H378" i="28"/>
  <c r="H380" i="28"/>
  <c r="H381" i="28"/>
  <c r="H383" i="28"/>
  <c r="H385" i="28"/>
  <c r="H386" i="28"/>
  <c r="H388" i="28"/>
  <c r="H390" i="28"/>
  <c r="H391" i="28"/>
  <c r="H392" i="28"/>
  <c r="H393" i="28"/>
  <c r="H394" i="28"/>
  <c r="H395" i="28"/>
  <c r="H396" i="28"/>
  <c r="H397" i="28"/>
  <c r="H398" i="28"/>
  <c r="H399" i="28"/>
  <c r="H400" i="28"/>
  <c r="H402" i="28"/>
  <c r="H403" i="28"/>
  <c r="H404" i="28"/>
  <c r="H406" i="28"/>
  <c r="H407" i="28"/>
  <c r="H408" i="28"/>
  <c r="H409" i="28"/>
  <c r="H410" i="28"/>
  <c r="H411" i="28"/>
  <c r="H412" i="28"/>
  <c r="H413" i="28"/>
  <c r="H414" i="28"/>
  <c r="H415" i="28"/>
  <c r="H416" i="28"/>
  <c r="H417" i="28"/>
  <c r="H418" i="28"/>
  <c r="H419" i="28"/>
  <c r="H420" i="28"/>
  <c r="H421" i="28"/>
  <c r="H422" i="28"/>
  <c r="H423" i="28"/>
  <c r="H424" i="28"/>
  <c r="H425" i="28"/>
  <c r="H426" i="28"/>
  <c r="H427" i="28"/>
  <c r="H428" i="28"/>
  <c r="H429" i="28"/>
  <c r="H430" i="28"/>
  <c r="H431" i="28"/>
  <c r="H432" i="28"/>
  <c r="H433" i="28"/>
  <c r="H434" i="28"/>
  <c r="H435" i="28"/>
  <c r="H436" i="28"/>
  <c r="H437" i="28"/>
  <c r="H438" i="28"/>
  <c r="H439" i="28"/>
  <c r="H440" i="28"/>
  <c r="H441" i="28"/>
  <c r="H313" i="28"/>
  <c r="H314" i="28"/>
  <c r="H315" i="28"/>
  <c r="H312" i="28"/>
  <c r="H376" i="37"/>
  <c r="H375" i="37"/>
  <c r="H374" i="37"/>
  <c r="H373" i="37"/>
  <c r="H372" i="37"/>
  <c r="H371" i="37"/>
  <c r="H370" i="37"/>
  <c r="H369" i="37"/>
  <c r="H368" i="37"/>
  <c r="H366" i="37"/>
  <c r="H365" i="37"/>
  <c r="H364" i="37"/>
  <c r="H362" i="37"/>
  <c r="H361" i="37"/>
  <c r="H360" i="37"/>
  <c r="H358" i="37"/>
  <c r="H357" i="37"/>
  <c r="H356" i="37"/>
  <c r="H355" i="37"/>
  <c r="H354" i="37"/>
  <c r="H353" i="37"/>
  <c r="H352" i="37"/>
  <c r="H350" i="37"/>
  <c r="H349" i="37"/>
  <c r="H348" i="37"/>
  <c r="H347" i="37"/>
  <c r="H346" i="37"/>
  <c r="H344" i="37"/>
  <c r="H343" i="37"/>
  <c r="H342" i="37"/>
  <c r="H340" i="37"/>
  <c r="H339" i="37"/>
  <c r="H338" i="37"/>
  <c r="H336" i="37"/>
  <c r="H335" i="37"/>
  <c r="H334" i="37"/>
  <c r="H333" i="37"/>
  <c r="H332" i="37"/>
  <c r="H330" i="37"/>
  <c r="H329" i="37"/>
  <c r="H328" i="37"/>
  <c r="H327" i="37"/>
  <c r="H326" i="37"/>
  <c r="H325" i="37"/>
  <c r="H323" i="37"/>
  <c r="H322" i="37"/>
  <c r="H321" i="37"/>
  <c r="H320" i="37"/>
  <c r="H319" i="37"/>
  <c r="H318" i="37"/>
  <c r="H317" i="37"/>
  <c r="H316" i="37"/>
  <c r="H315" i="37"/>
  <c r="H313" i="37"/>
  <c r="H312" i="37"/>
  <c r="H311" i="37"/>
  <c r="H310" i="37"/>
  <c r="H309" i="37"/>
  <c r="H308" i="37"/>
  <c r="H307" i="37"/>
  <c r="H306" i="37"/>
  <c r="H304" i="37"/>
  <c r="H303" i="37"/>
  <c r="H302" i="37"/>
  <c r="H301" i="37"/>
  <c r="H300" i="37"/>
  <c r="H299" i="37"/>
  <c r="H297" i="37"/>
  <c r="H296" i="37"/>
  <c r="H295" i="37"/>
  <c r="H294" i="37"/>
  <c r="H293" i="37"/>
  <c r="H292" i="37"/>
  <c r="H290" i="37"/>
  <c r="H289" i="37"/>
  <c r="H288" i="37"/>
  <c r="H287" i="37"/>
  <c r="H286" i="37"/>
  <c r="H284" i="37"/>
  <c r="H283" i="37"/>
  <c r="H282" i="37"/>
  <c r="H281" i="37"/>
  <c r="H280" i="37"/>
  <c r="H278" i="37"/>
  <c r="H277" i="37"/>
  <c r="H276" i="37"/>
  <c r="H275" i="37"/>
  <c r="H274" i="37"/>
  <c r="H273" i="37"/>
  <c r="H271" i="37"/>
  <c r="H270" i="37"/>
  <c r="H269" i="37"/>
  <c r="H268" i="37"/>
  <c r="H267" i="37"/>
  <c r="H266" i="37"/>
  <c r="H265" i="37"/>
  <c r="H264" i="37"/>
  <c r="H263" i="37"/>
  <c r="H262" i="37"/>
  <c r="H261" i="37"/>
  <c r="H260" i="37"/>
  <c r="H259" i="37"/>
  <c r="H258" i="37"/>
  <c r="H256" i="37"/>
  <c r="H255" i="37"/>
  <c r="H254" i="37"/>
  <c r="H253" i="37"/>
  <c r="H252" i="37"/>
  <c r="H251" i="37"/>
  <c r="H250" i="37"/>
  <c r="H249" i="37"/>
  <c r="H248" i="37"/>
  <c r="H246" i="37"/>
  <c r="H245" i="37"/>
  <c r="H244" i="37"/>
  <c r="H243" i="37"/>
  <c r="H242" i="37"/>
  <c r="H241" i="37"/>
  <c r="H240" i="37"/>
  <c r="H239" i="37"/>
  <c r="H238" i="37"/>
  <c r="H237" i="37"/>
  <c r="H236" i="37"/>
  <c r="H235" i="37"/>
  <c r="H234" i="37"/>
  <c r="H233" i="37"/>
  <c r="H232" i="37"/>
  <c r="H231" i="37"/>
  <c r="H229" i="37"/>
  <c r="H228" i="37"/>
  <c r="H227" i="37"/>
  <c r="H226" i="37"/>
  <c r="H225" i="37"/>
  <c r="H224" i="37"/>
  <c r="H223" i="37"/>
  <c r="H222" i="37"/>
  <c r="H221" i="37"/>
  <c r="H219" i="37"/>
  <c r="H218" i="37"/>
  <c r="H217" i="37"/>
  <c r="H215" i="37"/>
  <c r="H214" i="37"/>
  <c r="H213" i="37"/>
  <c r="H211" i="37"/>
  <c r="H210" i="37"/>
  <c r="H209" i="37"/>
  <c r="H208" i="37"/>
  <c r="H206" i="37"/>
  <c r="H205" i="37"/>
  <c r="H204" i="37"/>
  <c r="H203" i="37"/>
  <c r="H202" i="37"/>
  <c r="H201" i="37"/>
  <c r="H199" i="37"/>
  <c r="H198" i="37"/>
  <c r="H197" i="37"/>
  <c r="H196" i="37"/>
  <c r="H195" i="37"/>
  <c r="H194" i="37"/>
  <c r="H193" i="37"/>
  <c r="H192" i="37"/>
  <c r="H191" i="37"/>
  <c r="H190" i="37"/>
  <c r="H189" i="37"/>
  <c r="H188" i="37"/>
  <c r="H187" i="37"/>
  <c r="H185" i="37"/>
  <c r="H184" i="37"/>
  <c r="H183" i="37"/>
  <c r="H182" i="37"/>
  <c r="H181" i="37"/>
  <c r="H180" i="37"/>
  <c r="H179" i="37"/>
  <c r="H178" i="37"/>
  <c r="H177" i="37"/>
  <c r="H176" i="37"/>
  <c r="H175" i="37"/>
  <c r="H174" i="37"/>
  <c r="H173" i="37"/>
  <c r="H172" i="37"/>
  <c r="H170" i="37"/>
  <c r="H169" i="37"/>
  <c r="H168" i="37"/>
  <c r="H167" i="37"/>
  <c r="H166" i="37"/>
  <c r="H165" i="37"/>
  <c r="H164" i="37"/>
  <c r="H163" i="37"/>
  <c r="H162" i="37"/>
  <c r="H161" i="37"/>
  <c r="H160" i="37"/>
  <c r="H159" i="37"/>
  <c r="H158" i="37"/>
  <c r="H157" i="37"/>
  <c r="H156" i="37"/>
  <c r="H155" i="37"/>
  <c r="H154" i="37"/>
  <c r="H153" i="37"/>
  <c r="H152" i="37"/>
  <c r="H151" i="37"/>
  <c r="H150" i="37"/>
  <c r="H148" i="37"/>
  <c r="H147" i="37"/>
  <c r="H146" i="37"/>
  <c r="H145" i="37"/>
  <c r="H144" i="37"/>
  <c r="H143" i="37"/>
  <c r="H142" i="37"/>
  <c r="H141" i="37"/>
  <c r="H140" i="37"/>
  <c r="H139" i="37"/>
  <c r="H138" i="37"/>
  <c r="H137" i="37"/>
  <c r="H135" i="37"/>
  <c r="H134" i="37"/>
  <c r="H133" i="37"/>
  <c r="H132" i="37"/>
  <c r="H131" i="37"/>
  <c r="H130" i="37"/>
  <c r="H129" i="37"/>
  <c r="H128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6" i="37"/>
  <c r="H85" i="37"/>
  <c r="H377" i="37" s="1"/>
  <c r="H81" i="37"/>
  <c r="H80" i="37"/>
  <c r="H79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5" i="37"/>
  <c r="H44" i="37"/>
  <c r="H43" i="37"/>
  <c r="H42" i="37"/>
  <c r="H41" i="37"/>
  <c r="H40" i="37"/>
  <c r="H39" i="37"/>
  <c r="H38" i="37"/>
  <c r="H37" i="37"/>
  <c r="H36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4" i="37"/>
  <c r="H13" i="37"/>
  <c r="H12" i="37"/>
  <c r="H11" i="37"/>
  <c r="H10" i="37"/>
  <c r="H9" i="37"/>
  <c r="H82" i="37" s="1"/>
  <c r="H378" i="37" s="1"/>
  <c r="G22" i="34" s="1"/>
  <c r="H44" i="36"/>
  <c r="H45" i="36" s="1"/>
  <c r="H32" i="36"/>
  <c r="H31" i="36"/>
  <c r="H33" i="36" s="1"/>
  <c r="H28" i="36"/>
  <c r="H27" i="36"/>
  <c r="H26" i="36"/>
  <c r="H25" i="36"/>
  <c r="H24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46" i="36" l="1"/>
  <c r="G23" i="34" s="1"/>
  <c r="H22" i="36"/>
  <c r="H29" i="36"/>
  <c r="H442" i="28"/>
  <c r="G17" i="34" s="1"/>
  <c r="H100" i="32"/>
  <c r="H101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183" i="32"/>
  <c r="H184" i="32"/>
  <c r="H185" i="32"/>
  <c r="H186" i="32"/>
  <c r="H187" i="32"/>
  <c r="H188" i="32"/>
  <c r="H189" i="32"/>
  <c r="H9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9" i="32"/>
  <c r="H96" i="32" s="1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101" i="33"/>
  <c r="H10" i="33"/>
  <c r="H11" i="33"/>
  <c r="H12" i="33"/>
  <c r="H13" i="33"/>
  <c r="H14" i="33"/>
  <c r="H16" i="33"/>
  <c r="H17" i="33"/>
  <c r="H18" i="33"/>
  <c r="H19" i="33"/>
  <c r="H20" i="33"/>
  <c r="H21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6" i="33"/>
  <c r="H37" i="33"/>
  <c r="H38" i="33"/>
  <c r="H39" i="33"/>
  <c r="H40" i="33"/>
  <c r="H41" i="33"/>
  <c r="H42" i="33"/>
  <c r="H44" i="33"/>
  <c r="H45" i="33"/>
  <c r="H46" i="33"/>
  <c r="H47" i="33"/>
  <c r="H48" i="33"/>
  <c r="H49" i="33"/>
  <c r="H51" i="33"/>
  <c r="H52" i="33"/>
  <c r="H53" i="33"/>
  <c r="H55" i="33"/>
  <c r="H56" i="33"/>
  <c r="H57" i="33"/>
  <c r="H58" i="33"/>
  <c r="H60" i="33"/>
  <c r="H61" i="33"/>
  <c r="H63" i="33"/>
  <c r="H64" i="33"/>
  <c r="H65" i="33"/>
  <c r="H66" i="33"/>
  <c r="H68" i="33"/>
  <c r="H69" i="33"/>
  <c r="H70" i="33"/>
  <c r="H71" i="33"/>
  <c r="H72" i="33"/>
  <c r="H73" i="33"/>
  <c r="H74" i="33"/>
  <c r="H75" i="33"/>
  <c r="H76" i="33"/>
  <c r="H77" i="33"/>
  <c r="H79" i="33"/>
  <c r="H80" i="33"/>
  <c r="H81" i="33"/>
  <c r="H82" i="33"/>
  <c r="H83" i="33"/>
  <c r="H84" i="33"/>
  <c r="H85" i="33"/>
  <c r="H86" i="33"/>
  <c r="H87" i="33"/>
  <c r="H89" i="33"/>
  <c r="H90" i="33"/>
  <c r="H92" i="33"/>
  <c r="H93" i="33"/>
  <c r="H94" i="33"/>
  <c r="H95" i="33"/>
  <c r="H96" i="33"/>
  <c r="H97" i="33"/>
  <c r="H9" i="33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8" i="29"/>
  <c r="H229" i="29"/>
  <c r="H230" i="29"/>
  <c r="H231" i="29"/>
  <c r="H232" i="29"/>
  <c r="H233" i="29"/>
  <c r="H234" i="29"/>
  <c r="H235" i="29"/>
  <c r="H236" i="29"/>
  <c r="H237" i="29"/>
  <c r="H238" i="29"/>
  <c r="H240" i="29"/>
  <c r="H241" i="29"/>
  <c r="H242" i="29"/>
  <c r="H243" i="29"/>
  <c r="H244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156" i="29"/>
  <c r="H10" i="29"/>
  <c r="H11" i="29"/>
  <c r="H12" i="29"/>
  <c r="H13" i="29"/>
  <c r="H14" i="29"/>
  <c r="H19" i="29"/>
  <c r="H20" i="29"/>
  <c r="H21" i="29"/>
  <c r="H23" i="29"/>
  <c r="H25" i="29"/>
  <c r="H26" i="29"/>
  <c r="H27" i="29"/>
  <c r="H28" i="29"/>
  <c r="H29" i="29"/>
  <c r="H30" i="29"/>
  <c r="H31" i="29"/>
  <c r="H33" i="29"/>
  <c r="H34" i="29"/>
  <c r="H35" i="29"/>
  <c r="H36" i="29"/>
  <c r="H37" i="29"/>
  <c r="H52" i="29"/>
  <c r="H53" i="29"/>
  <c r="H54" i="29"/>
  <c r="H55" i="29"/>
  <c r="H56" i="29"/>
  <c r="H57" i="29"/>
  <c r="H58" i="29"/>
  <c r="H60" i="29"/>
  <c r="H61" i="29"/>
  <c r="H62" i="29"/>
  <c r="H65" i="29"/>
  <c r="H66" i="29"/>
  <c r="H68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9" i="29"/>
  <c r="H110" i="29"/>
  <c r="H111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6" i="29"/>
  <c r="H127" i="29"/>
  <c r="H128" i="29"/>
  <c r="H129" i="29"/>
  <c r="H130" i="29"/>
  <c r="H131" i="29"/>
  <c r="H132" i="29"/>
  <c r="H133" i="29"/>
  <c r="H134" i="29"/>
  <c r="H135" i="29"/>
  <c r="H137" i="29"/>
  <c r="H139" i="29"/>
  <c r="H140" i="29"/>
  <c r="H141" i="29"/>
  <c r="H142" i="29"/>
  <c r="H143" i="29"/>
  <c r="H144" i="29"/>
  <c r="H145" i="29"/>
  <c r="H146" i="29"/>
  <c r="H150" i="29"/>
  <c r="H151" i="29"/>
  <c r="H152" i="29"/>
  <c r="H9" i="29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9" i="31"/>
  <c r="H110" i="31"/>
  <c r="H111" i="31"/>
  <c r="H112" i="31"/>
  <c r="H113" i="31"/>
  <c r="H114" i="31"/>
  <c r="H115" i="31"/>
  <c r="H116" i="31"/>
  <c r="H117" i="31"/>
  <c r="H118" i="31"/>
  <c r="H122" i="31"/>
  <c r="H137" i="31" s="1"/>
  <c r="H123" i="31"/>
  <c r="H124" i="31"/>
  <c r="H125" i="31"/>
  <c r="H126" i="31"/>
  <c r="H127" i="31"/>
  <c r="H128" i="31"/>
  <c r="H129" i="31"/>
  <c r="H130" i="31"/>
  <c r="H131" i="31"/>
  <c r="H132" i="31"/>
  <c r="H134" i="31"/>
  <c r="H135" i="31"/>
  <c r="H136" i="31"/>
  <c r="H42" i="28"/>
  <c r="H43" i="28"/>
  <c r="H44" i="28"/>
  <c r="H45" i="28"/>
  <c r="H46" i="28"/>
  <c r="H48" i="28"/>
  <c r="H49" i="28"/>
  <c r="H50" i="28"/>
  <c r="H51" i="28"/>
  <c r="H52" i="28"/>
  <c r="H53" i="28"/>
  <c r="H54" i="28"/>
  <c r="H55" i="28"/>
  <c r="H59" i="28"/>
  <c r="H60" i="28"/>
  <c r="H61" i="28"/>
  <c r="H62" i="28"/>
  <c r="H63" i="28"/>
  <c r="H64" i="28"/>
  <c r="H65" i="28"/>
  <c r="H66" i="28"/>
  <c r="H67" i="28"/>
  <c r="H68" i="28"/>
  <c r="H70" i="28"/>
  <c r="H71" i="28"/>
  <c r="H72" i="28"/>
  <c r="H74" i="28"/>
  <c r="H75" i="28"/>
  <c r="H76" i="28"/>
  <c r="H78" i="28"/>
  <c r="H80" i="28"/>
  <c r="H84" i="28"/>
  <c r="H85" i="28"/>
  <c r="H86" i="28"/>
  <c r="H87" i="28"/>
  <c r="H88" i="28"/>
  <c r="H89" i="28"/>
  <c r="H90" i="28"/>
  <c r="H91" i="28"/>
  <c r="H92" i="28"/>
  <c r="H93" i="28"/>
  <c r="H95" i="28"/>
  <c r="H96" i="28"/>
  <c r="H97" i="28"/>
  <c r="H99" i="28"/>
  <c r="H100" i="28"/>
  <c r="H101" i="28"/>
  <c r="H102" i="28"/>
  <c r="H103" i="28"/>
  <c r="H107" i="28"/>
  <c r="H108" i="28"/>
  <c r="H109" i="28"/>
  <c r="H110" i="28"/>
  <c r="H111" i="28"/>
  <c r="H113" i="28"/>
  <c r="H114" i="28"/>
  <c r="H115" i="28"/>
  <c r="H116" i="28"/>
  <c r="H117" i="28"/>
  <c r="H118" i="28"/>
  <c r="H119" i="28"/>
  <c r="H121" i="28"/>
  <c r="H122" i="28"/>
  <c r="H123" i="28"/>
  <c r="H124" i="28"/>
  <c r="H125" i="28"/>
  <c r="H126" i="28"/>
  <c r="H127" i="28"/>
  <c r="H129" i="28"/>
  <c r="H130" i="28"/>
  <c r="H131" i="28"/>
  <c r="H132" i="28"/>
  <c r="H133" i="28"/>
  <c r="H134" i="28"/>
  <c r="H135" i="28"/>
  <c r="H136" i="28"/>
  <c r="H137" i="28"/>
  <c r="H138" i="28"/>
  <c r="H142" i="28"/>
  <c r="H143" i="28"/>
  <c r="H145" i="28"/>
  <c r="H146" i="28"/>
  <c r="H147" i="28"/>
  <c r="H148" i="28"/>
  <c r="H149" i="28"/>
  <c r="H150" i="28"/>
  <c r="H151" i="28"/>
  <c r="H152" i="28"/>
  <c r="H153" i="28"/>
  <c r="H154" i="28"/>
  <c r="H155" i="28"/>
  <c r="H157" i="28"/>
  <c r="H158" i="28"/>
  <c r="H160" i="28"/>
  <c r="H161" i="28"/>
  <c r="H162" i="28"/>
  <c r="H163" i="28"/>
  <c r="H164" i="28"/>
  <c r="H165" i="28"/>
  <c r="H166" i="28"/>
  <c r="H167" i="28"/>
  <c r="H168" i="28"/>
  <c r="H169" i="28"/>
  <c r="H170" i="28"/>
  <c r="H171" i="28"/>
  <c r="H172" i="28"/>
  <c r="H173" i="28"/>
  <c r="H174" i="28"/>
  <c r="H176" i="28"/>
  <c r="H177" i="28"/>
  <c r="H178" i="28"/>
  <c r="H179" i="28"/>
  <c r="H180" i="28"/>
  <c r="H181" i="28"/>
  <c r="H182" i="28"/>
  <c r="H183" i="28"/>
  <c r="H184" i="28"/>
  <c r="H186" i="28"/>
  <c r="H187" i="28"/>
  <c r="H188" i="28"/>
  <c r="H189" i="28"/>
  <c r="H190" i="28"/>
  <c r="H191" i="28"/>
  <c r="H192" i="28"/>
  <c r="H255" i="28"/>
  <c r="H256" i="28"/>
  <c r="H257" i="28"/>
  <c r="H258" i="28"/>
  <c r="H262" i="28"/>
  <c r="H263" i="28"/>
  <c r="H264" i="28"/>
  <c r="H265" i="28"/>
  <c r="H266" i="28"/>
  <c r="H267" i="28"/>
  <c r="H268" i="28"/>
  <c r="H269" i="28"/>
  <c r="H270" i="28"/>
  <c r="H271" i="28"/>
  <c r="H272" i="28"/>
  <c r="H274" i="28"/>
  <c r="H275" i="28"/>
  <c r="H276" i="28"/>
  <c r="H277" i="28"/>
  <c r="H278" i="28"/>
  <c r="H279" i="28"/>
  <c r="H281" i="28"/>
  <c r="H282" i="28"/>
  <c r="H283" i="28"/>
  <c r="H284" i="28"/>
  <c r="H285" i="28"/>
  <c r="H286" i="28"/>
  <c r="H287" i="28"/>
  <c r="H288" i="28"/>
  <c r="H289" i="28"/>
  <c r="H290" i="28"/>
  <c r="H291" i="28"/>
  <c r="H292" i="28"/>
  <c r="H293" i="28"/>
  <c r="H294" i="28"/>
  <c r="H295" i="28"/>
  <c r="H296" i="28"/>
  <c r="H297" i="28"/>
  <c r="H298" i="28"/>
  <c r="H299" i="28"/>
  <c r="H300" i="28"/>
  <c r="H301" i="28"/>
  <c r="H302" i="28"/>
  <c r="H304" i="28"/>
  <c r="H305" i="28"/>
  <c r="H306" i="28"/>
  <c r="H307" i="28"/>
  <c r="H308" i="28"/>
  <c r="H196" i="28"/>
  <c r="H197" i="28"/>
  <c r="H198" i="28"/>
  <c r="H199" i="28"/>
  <c r="H200" i="28"/>
  <c r="H201" i="28"/>
  <c r="H202" i="28"/>
  <c r="H203" i="28"/>
  <c r="H204" i="28"/>
  <c r="H205" i="28"/>
  <c r="H206" i="28"/>
  <c r="H207" i="28"/>
  <c r="H208" i="28"/>
  <c r="H209" i="28"/>
  <c r="H210" i="28"/>
  <c r="H211" i="28"/>
  <c r="H212" i="28"/>
  <c r="H213" i="28"/>
  <c r="H214" i="28"/>
  <c r="H215" i="28"/>
  <c r="H216" i="28"/>
  <c r="H217" i="28"/>
  <c r="H218" i="28"/>
  <c r="H219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32" i="28"/>
  <c r="H233" i="28"/>
  <c r="H234" i="28"/>
  <c r="H235" i="28"/>
  <c r="H236" i="28"/>
  <c r="H237" i="28"/>
  <c r="H238" i="28"/>
  <c r="H239" i="28"/>
  <c r="H240" i="28"/>
  <c r="H241" i="28"/>
  <c r="H242" i="28"/>
  <c r="H243" i="28"/>
  <c r="H244" i="28"/>
  <c r="H245" i="28"/>
  <c r="H246" i="28"/>
  <c r="H248" i="28"/>
  <c r="H249" i="28"/>
  <c r="H250" i="28"/>
  <c r="H251" i="28"/>
  <c r="H252" i="28"/>
  <c r="H444" i="28"/>
  <c r="H445" i="28"/>
  <c r="H446" i="28"/>
  <c r="H447" i="28"/>
  <c r="H448" i="28"/>
  <c r="H449" i="28"/>
  <c r="H450" i="28"/>
  <c r="H451" i="28"/>
  <c r="H452" i="28"/>
  <c r="H453" i="28"/>
  <c r="H454" i="28"/>
  <c r="H455" i="28"/>
  <c r="H456" i="28"/>
  <c r="H457" i="28"/>
  <c r="H458" i="28"/>
  <c r="H459" i="28"/>
  <c r="H460" i="28"/>
  <c r="H461" i="28"/>
  <c r="H462" i="28"/>
  <c r="H463" i="28"/>
  <c r="H464" i="28"/>
  <c r="H465" i="28"/>
  <c r="H466" i="28"/>
  <c r="H467" i="28"/>
  <c r="H468" i="28"/>
  <c r="H469" i="28"/>
  <c r="H470" i="28"/>
  <c r="H471" i="28"/>
  <c r="H472" i="28"/>
  <c r="H473" i="28"/>
  <c r="H474" i="28"/>
  <c r="H475" i="28"/>
  <c r="H476" i="28"/>
  <c r="H477" i="28"/>
  <c r="H478" i="28"/>
  <c r="H479" i="28"/>
  <c r="H480" i="28"/>
  <c r="H481" i="28"/>
  <c r="H482" i="28"/>
  <c r="H483" i="28"/>
  <c r="H484" i="28"/>
  <c r="H485" i="28"/>
  <c r="H486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21" i="28"/>
  <c r="H15" i="28"/>
  <c r="H16" i="28"/>
  <c r="H17" i="28"/>
  <c r="H14" i="28"/>
  <c r="H12" i="28"/>
  <c r="H11" i="28"/>
  <c r="H10" i="28"/>
  <c r="H9" i="28"/>
  <c r="A9" i="28"/>
  <c r="H190" i="32" l="1"/>
  <c r="H191" i="32" s="1"/>
  <c r="G21" i="34" s="1"/>
  <c r="H250" i="33"/>
  <c r="H258" i="29"/>
  <c r="H119" i="31"/>
  <c r="H138" i="31" s="1"/>
  <c r="G20" i="34" s="1"/>
  <c r="H98" i="33"/>
  <c r="H153" i="29"/>
  <c r="H309" i="28"/>
  <c r="G16" i="34" s="1"/>
  <c r="H259" i="28"/>
  <c r="G15" i="34" s="1"/>
  <c r="H193" i="28"/>
  <c r="G13" i="34" s="1"/>
  <c r="H253" i="28"/>
  <c r="G14" i="34" s="1"/>
  <c r="H18" i="28"/>
  <c r="H56" i="28"/>
  <c r="G9" i="34" s="1"/>
  <c r="H487" i="28"/>
  <c r="G18" i="34" s="1"/>
  <c r="H139" i="28"/>
  <c r="G12" i="34" s="1"/>
  <c r="H104" i="28"/>
  <c r="G11" i="34" s="1"/>
  <c r="H81" i="28"/>
  <c r="G10" i="34" s="1"/>
  <c r="H259" i="29" l="1"/>
  <c r="G19" i="34" s="1"/>
  <c r="H251" i="33"/>
  <c r="G24" i="34" s="1"/>
  <c r="G8" i="34"/>
  <c r="G7" i="34" s="1"/>
  <c r="H488" i="28"/>
  <c r="G25" i="34" l="1"/>
  <c r="G26" i="34" s="1"/>
  <c r="G27" i="34" l="1"/>
</calcChain>
</file>

<file path=xl/sharedStrings.xml><?xml version="1.0" encoding="utf-8"?>
<sst xmlns="http://schemas.openxmlformats.org/spreadsheetml/2006/main" count="4760" uniqueCount="2196">
  <si>
    <t>Czyszczaki z PVC kanalizacyjne o śr. 50 mm o połączeniach wciskowych</t>
  </si>
  <si>
    <t>Czyszczaki z PVC kanalizacyjne o śr. 75 mm o połączeniach wciskowych</t>
  </si>
  <si>
    <t>Czyszczaki z PVC kanalizacyjne o śr. 110 mm o połączeniach wciskowych</t>
  </si>
  <si>
    <t>ha</t>
  </si>
  <si>
    <t>odcinek</t>
  </si>
  <si>
    <t>Próba szczelności instalacji wodociągowych z rur żeliwnych, stalowych i miedzianych w budynkach niemieszkalnych (rurociąg o śr. do 65 mm)</t>
  </si>
  <si>
    <t>Uruchomienie systemu TVU - linia transmisji wizji</t>
  </si>
  <si>
    <t>linia</t>
  </si>
  <si>
    <t>Fundamenty</t>
  </si>
  <si>
    <t>Płukanie instalacji wodociągowej w budynkach niemieszkalnych</t>
  </si>
  <si>
    <t>Roboty rozbiórkowe</t>
  </si>
  <si>
    <t>Pomiary rozdzielnic prądu zmiennego lub stałego niskiego napięcia do 10 pól</t>
  </si>
  <si>
    <t>pomiar</t>
  </si>
  <si>
    <t>Pomiary rozdzielnic prądu zmiennego lub stałego niskiego napięcia do 20 pól</t>
  </si>
  <si>
    <t>Pierwszy pomiar instalacji odgromowej</t>
  </si>
  <si>
    <t>pomiar.</t>
  </si>
  <si>
    <t>Następny pomiar instalacji odgromowej</t>
  </si>
  <si>
    <t>Opis elementu rozliczeniowego</t>
  </si>
  <si>
    <t xml:space="preserve">* ... Wartość należy podawać z dokładnością do dwóch miejsc po przecinku  </t>
  </si>
  <si>
    <t>Opis Robót</t>
  </si>
  <si>
    <t>Jedn. miary</t>
  </si>
  <si>
    <t xml:space="preserve">Ilość </t>
  </si>
  <si>
    <t>Ceny w Tabeli nie zawierają podatku VAT</t>
  </si>
  <si>
    <t>Cena jednost-kowa</t>
  </si>
  <si>
    <t>m</t>
  </si>
  <si>
    <t>kpl</t>
  </si>
  <si>
    <t xml:space="preserve">** Cenę ofertową należy podawać z dokładnością do dwóch miejsc po przecinku </t>
  </si>
  <si>
    <t>Kod  CPV</t>
  </si>
  <si>
    <t>2.1</t>
  </si>
  <si>
    <t>2.2</t>
  </si>
  <si>
    <t>3.1</t>
  </si>
  <si>
    <t>3.2</t>
  </si>
  <si>
    <t>Roboty ziemne</t>
  </si>
  <si>
    <t>szt</t>
  </si>
  <si>
    <t>kpl.</t>
  </si>
  <si>
    <t>t</t>
  </si>
  <si>
    <t>szt.</t>
  </si>
  <si>
    <t>m2</t>
  </si>
  <si>
    <t>Wartość [PLN]*</t>
  </si>
  <si>
    <t>próba</t>
  </si>
  <si>
    <t>Wentylacja</t>
  </si>
  <si>
    <t>Łączenie przewodów uziemiających przez spawanie w wykopie - bednarka 120mm2</t>
  </si>
  <si>
    <t>kol.</t>
  </si>
  <si>
    <t>m3</t>
  </si>
  <si>
    <t>Lp.</t>
  </si>
  <si>
    <t>Numer Specyfikacji Technicznej</t>
  </si>
  <si>
    <t>Zagęszczenie nasypów ubijakami mechanicznymi, grunt sypki kategorii I-III</t>
  </si>
  <si>
    <t>Montaż szaf dystrybucyjnych 19" stojących</t>
  </si>
  <si>
    <t>Wykonanie pomiarów torów transmisyjnych zgodnie z wymaganiami</t>
  </si>
  <si>
    <t>Montaż elementów systemu telewizji użytkowej - monitor TVU</t>
  </si>
  <si>
    <t>Montaż gniazd pożarowych w wykonaniu adresowym do samoczynnych ostrzegaczy pożarowych - czujek</t>
  </si>
  <si>
    <t>Montaż ręcznych ostrzegaczy pożaru - przycisk typu adresowego</t>
  </si>
  <si>
    <t>Montaż elektromechanicznych elementów blokujących - chwytak elektromagnetyczny</t>
  </si>
  <si>
    <t>Zasypanie wykopów spycharkami z przemieszczeniem gruntu kategorii I-III na odległość do 10m</t>
  </si>
  <si>
    <t>Izolacje</t>
  </si>
  <si>
    <t>1.1</t>
  </si>
  <si>
    <t>1.2</t>
  </si>
  <si>
    <t>Roboty ziemne w gruncie kategorii I-II wykonywane koparkami podsiębiernymi o pojemności łyżki 0,60m3 z transportem urobku samochodami samowyładowczymi 5-10t na odległość do 55,0km</t>
  </si>
  <si>
    <t>Załadunek ładowarką kołową o pojemności łyżki 1,25m3, wyładunek  materiałów budowlanych sypkich przez przechylenie skrzyni w samochodach lub przyczepach samowyładowczych - ładunek kategorii I - dostawa materiału na zasypkę</t>
  </si>
  <si>
    <t>Zagęszczenie nasypów z gruntu sypkiego kategorii I-III ubijakami mechanicznymi</t>
  </si>
  <si>
    <t>Cięcie piłami diamentowymi elementów żelbetowych zbrojonych pojedynczo</t>
  </si>
  <si>
    <t>Rozbiórka elementów konstrukcji betonowych zbrojonych</t>
  </si>
  <si>
    <t>Usunięcie z budynku gruzu i ziemi bez względu na kategorię</t>
  </si>
  <si>
    <t>Wywiezienie gruzu spryzmowanego samochodami samowyładowczymi na odległość do 15km</t>
  </si>
  <si>
    <t>cm2</t>
  </si>
  <si>
    <t>Ławy, stopy i płyty fundamentowe</t>
  </si>
  <si>
    <t>9</t>
  </si>
  <si>
    <t>Podkłady betonowe na podłożu gruntowym z betonu C8/10</t>
  </si>
  <si>
    <t>10</t>
  </si>
  <si>
    <t>Ławy fundamentowe żelbetowe prostokątne o szerokości do 0,6m w deskowaniu PERI z transportem betonu przy użyciu pompy do betonu na samochodzie - beton C25/30</t>
  </si>
  <si>
    <t>11</t>
  </si>
  <si>
    <t>Ławy fundamentowe żelbetowe prostokątne o szerokości do 0,8m w deskowaniu PERI z transportem betonu przy użyciu pompy do betonu na samochodzie - beton C25/30</t>
  </si>
  <si>
    <t>12</t>
  </si>
  <si>
    <t>Ławy fundamentowe żelbetowe prostokątne o szerokości do 1,3m w deskowaniu PERI z transportem betonu przy użyciu pompy do betonu na samochodzie</t>
  </si>
  <si>
    <t>13</t>
  </si>
  <si>
    <t>Ławy fundamentowe żelbetowe prostokątne o szerokości ponad 1,3m w deskowaniu PERI z transportem betonu przy użyciu pompy do betonu na samochodzie</t>
  </si>
  <si>
    <t>14</t>
  </si>
  <si>
    <t>Stopy fundamentowe prostokątne o objętości do 0,5m3 w deskowaniu PERI z transportem betonu przy użyciu pompy do betonu na samochodzie - beton C25/30</t>
  </si>
  <si>
    <t>15</t>
  </si>
  <si>
    <t>Stopy fundamentowe prostokątne o objętości do 0,8m3 w deskowaniu PERI z transportem betonu przy użyciu pompy do betonu na samochodzie - beton C25/30</t>
  </si>
  <si>
    <t>16</t>
  </si>
  <si>
    <t>Stopy fundamentowe prostokątne o objętości do 1,5m3 w deskowaniu PERI z transportem betonu przy użyciu pompy do betonu na samochodzie - beton C25/30</t>
  </si>
  <si>
    <t>17</t>
  </si>
  <si>
    <t>Stopy fundamentowe prostokątne o objętości ponad 2,5m3 w deskowaniu PERI z transportem betonu przy użyciu pompy do betonu na samochodzie - beton C25/30</t>
  </si>
  <si>
    <t>18</t>
  </si>
  <si>
    <t>Płyty fundamentowe żelbetowe z układaniem betonu z zastosowaniem pompy - beton C25/30</t>
  </si>
  <si>
    <t>19</t>
  </si>
  <si>
    <t>Przygotowanie i montaż zbrojenia ze stali żebrowanej w budowlach monolitycznych</t>
  </si>
  <si>
    <t>20</t>
  </si>
  <si>
    <t>Izolacje przeciwwilgociwe powłokowe pionowe wykonywane na zimno z roztworu asfaltowego - pierwsza warstwa</t>
  </si>
  <si>
    <t>21</t>
  </si>
  <si>
    <t>Izolacje przeciwwilgociwe powłokowe pionowe wykonywane na zimno z roztworu asfaltowego - każda następna warstwa ponad pierwszą</t>
  </si>
  <si>
    <t>22</t>
  </si>
  <si>
    <t>Izolacje z płyt styropianowych pionowe na zaprawie z siatką metalową gr 15 cm</t>
  </si>
  <si>
    <t>23</t>
  </si>
  <si>
    <t>Izolacje z folii kubełkowej bez gruntowania powierzchni</t>
  </si>
  <si>
    <t>24</t>
  </si>
  <si>
    <t>Izolacje z płyt styropianowych pionowe na zaprawie z siatką metalową - gr 20 cm</t>
  </si>
  <si>
    <t>25</t>
  </si>
  <si>
    <t>Izolacje przeciwwilgociowe powłokowe poziome wykonywane na zimno z roztworu asfaltowego - pierwsza warstwa</t>
  </si>
  <si>
    <t>26</t>
  </si>
  <si>
    <t>Izolacje przeciwwilgociowe powłokowe poziome wykonywane na zimno z roztworu asfaltowego - każda następna warstwa ponad pierwszą</t>
  </si>
  <si>
    <t>27</t>
  </si>
  <si>
    <t>Izolacje szczelin dylatacyjnych taśmą</t>
  </si>
  <si>
    <t>28</t>
  </si>
  <si>
    <t>Izolacje szczelin dylatacyjnych sznurem</t>
  </si>
  <si>
    <t>Ściany oporowe</t>
  </si>
  <si>
    <t>29</t>
  </si>
  <si>
    <t>30</t>
  </si>
  <si>
    <t>Ściany oporowe żelbetowe z układaniem betonu za pomocą pompy - część pozioma prostokątna o stopie płaskiej - beton C25/30</t>
  </si>
  <si>
    <t>31</t>
  </si>
  <si>
    <t>Ściany oporowe żelbetowe z układaniem betonu za pomocą pompy - część pionowa o wysokości do 4,5m o przekroju prostokątnym o średniej grubości do 20cm - beton C25/30</t>
  </si>
  <si>
    <t>32</t>
  </si>
  <si>
    <t>Ściany oporowe żelbetowe z układaniem betonu za pomocą pompy - część pionowa o wysokości do 4,5m o przekroju prostokątnym o średniej grubości do 25cm - beton C25/30</t>
  </si>
  <si>
    <t>33</t>
  </si>
  <si>
    <t>Schody terenowe</t>
  </si>
  <si>
    <t>34</t>
  </si>
  <si>
    <t>Wykonanie koryta pod nawierzchnie z płyt żelbetowych pełnych - wykonnie koryta pod schodyterenowe</t>
  </si>
  <si>
    <t>35</t>
  </si>
  <si>
    <t>Wykonanie podsypki piaskowej pod nawierzchnie z płyt żelbetowych pełnych</t>
  </si>
  <si>
    <t>36</t>
  </si>
  <si>
    <t>Schody żelbetowe z układaniem betonu za pomocą pompy - stopnie betonowe zewnętrzne i wewnętrzne na gotowym podłożu - płyta schodkowa pod prefabrykaty schodowe</t>
  </si>
  <si>
    <t>37</t>
  </si>
  <si>
    <t>Ułożenie stopni wewnętrznych blokowych, betonowych, prefabrykowanych - BP1</t>
  </si>
  <si>
    <t>38</t>
  </si>
  <si>
    <t>Ułożenie stopni terenowych blokowych, betonowych, prefabrykowanych - BP2-BP6</t>
  </si>
  <si>
    <t>39</t>
  </si>
  <si>
    <t>Budowa nawierzchni z płyt żelbetowych pełnych o powierzchni ponad 3,0m2</t>
  </si>
  <si>
    <t>40</t>
  </si>
  <si>
    <t>Ułożenie prefabrykowanych płyt spocznikowych wewnętrznych</t>
  </si>
  <si>
    <t>41</t>
  </si>
  <si>
    <t>Przygotowanie i montaż zbrojenia ze stali żebrowanej w budowlach monolitycznych - zbrojenie płyty schodkowej pod prefabrykaty schodowe</t>
  </si>
  <si>
    <t>Ściany konstrukcyjne</t>
  </si>
  <si>
    <t>Ściany i słupy monolityczne</t>
  </si>
  <si>
    <t>42</t>
  </si>
  <si>
    <t>Ściany żelbetowe o grubości 18cm i wysokości do 4m w deskowaniu systemowym z transportem betonu przy użyciu pompy do betonu na samochodzie - beton C30/37. Na fragmentach ścian wykończonych z betonu architektonicznego uwzględniono dopłatę w dziale arch</t>
  </si>
  <si>
    <t>43</t>
  </si>
  <si>
    <t>Ściany żelbetowe o grubości 20cm i wysokości do 4m w deskowaniu systemowym z transportem betonu przy użyciu pompy do betonu na samochodzie - beton C30/37. Na fragmentach ścian wykończonych z betonu architektonicznego uwzględniono dopłatę w dziale arch</t>
  </si>
  <si>
    <t>44</t>
  </si>
  <si>
    <t>Ściany żelbetowe o grubości 25cm i wysokości do 4m w deskowaniu systemowym z transportem betonu przy użyciu pompy do betonu na samochodzie - beton C30/37. Na fragmentach ścian wykończonych z betonu architektonicznego uwzględniono dopłatę w dziale arch</t>
  </si>
  <si>
    <t>45</t>
  </si>
  <si>
    <t>Ściany żelbetowe o grubości 30cm i wysokości do 4m w deskowaniu z transportem betonu przy użyciu pompy do betonu na samochodzie - beton C30/37. Na fragmentach ścian wykończonych z betonu architektonicznego uwzględniono dopłatę w dziale architektura.</t>
  </si>
  <si>
    <t>46</t>
  </si>
  <si>
    <t>Ściany żelbetowe o grubości 40cm i wysokości do 4m w deskowaniu systemowym z transportem betonu przy użyciu pompy do betonu na samochodzie - beton C30/37. Na fragmentach ścian wykończonych z betonu architektonicznego uwzględniono dopłatę w dziale arch</t>
  </si>
  <si>
    <t>47</t>
  </si>
  <si>
    <t>Słupy żelbetowe o wysokości do 4m o stosunku deskowanego obwodu do przekroju do 6 w deskowaniu PERI "TRIO" z transportem betonu przy użyciu pompy do betonu na samochodzie - beton C30/37. Na fragmentach ścian wykończonych z betonu architektonicznego uw</t>
  </si>
  <si>
    <t>48</t>
  </si>
  <si>
    <t>Słupy żelbetowe o wysokości do 4m o stosunku deskowanego obwodu do przekroju do 9 w deskowaniu PERI "TRIO" z transportem betonu przy użyciu pompy do betonu na samochodzie - beton C30/37. Na fragmentach ścian wykończonych z betonu architektonicznego uw</t>
  </si>
  <si>
    <t>49</t>
  </si>
  <si>
    <t>Słupy żelbetowe o wysokości do 4m o stosunku deskowanego obwodu do przekroju do 10 w deskowaniu PERI "TRIO" z transportem betonu przy użyciu pompy do betonu na samochodzie - beton C30/37. Na fragmentach ścian wykończonych z betonu architektonicznego u</t>
  </si>
  <si>
    <t>50</t>
  </si>
  <si>
    <t>Słupy żelbetowe o wysokości do 4m o stosunku deskowanego obwodu do przekroju ponad 16 w deskowaniu PERI "TRIO" z transportem betonu przy użyciu pompy do betonu na samochodzie - beton C30/37. Na fragmentach ścian wykończonych z betonu architektoniczneg</t>
  </si>
  <si>
    <t>51</t>
  </si>
  <si>
    <t>Słupy prefabrykowane</t>
  </si>
  <si>
    <t>52</t>
  </si>
  <si>
    <t>Przygotowanie i montaż zbrojenia - marki stalowe - głowice słupów</t>
  </si>
  <si>
    <t>53</t>
  </si>
  <si>
    <t>Zakup kształtowników do wykonania słupów zespolonych - HEB140</t>
  </si>
  <si>
    <t>54</t>
  </si>
  <si>
    <t>Słupy prefabrykowany z betonu architektonicznego, zespolony z profilem stalowym osadzony za pośrednictwem tulei gwintowanych, o masie do 2t</t>
  </si>
  <si>
    <t>element</t>
  </si>
  <si>
    <t>Podkonstrukcje stalowe</t>
  </si>
  <si>
    <t>55</t>
  </si>
  <si>
    <t>Ramy w halach typu lekkiego - elewacja południowa</t>
  </si>
  <si>
    <t>56</t>
  </si>
  <si>
    <t>Ramy w halach typu lekkiego - elewacja północno - wschodnia</t>
  </si>
  <si>
    <t>57</t>
  </si>
  <si>
    <t>Ramy w halach typu lekkiego - elewacja wschodnia</t>
  </si>
  <si>
    <t>Obudowa ścian</t>
  </si>
  <si>
    <t>58</t>
  </si>
  <si>
    <t>Lekka obudowa ścian z systemowych płyt warstwowych wypełnionych wełna skalną 15cm</t>
  </si>
  <si>
    <t>Ściany przy sufitach</t>
  </si>
  <si>
    <t>59</t>
  </si>
  <si>
    <t>Ściany z siatki cięto ciągnionej z wypełnieniem z wełny mineralnej gr.10cm</t>
  </si>
  <si>
    <t>Stropy i schody i trybuny wylewane</t>
  </si>
  <si>
    <t>Stropy, podciągi, wieńce</t>
  </si>
  <si>
    <t>60</t>
  </si>
  <si>
    <t>Belki, podciągi i wieńce o stosunku długości deskowanego obwodu do przekroju belki do 8 w deskowaniu PERI z transportem betonu przy użyciu pompy do betonu na samochodzie - beton C30/37</t>
  </si>
  <si>
    <t>61</t>
  </si>
  <si>
    <t>Belki, podciągi i wieńce o stosunku długości deskowanego obwodu do przekroju belki do 10 w deskowaniu PERI z transportem betonu przy użyciu pompy do betonu na samochodzie - beton C30/37</t>
  </si>
  <si>
    <t>62</t>
  </si>
  <si>
    <t>Belki, podciągi i wieńce o stosunku długości deskowanego obwodu do przekroju belki do 12 w deskowaniu PERI z transportem betonu przy użyciu pompy do betonu na samochodzie - beton C30/37</t>
  </si>
  <si>
    <t>63</t>
  </si>
  <si>
    <t>Belki, podciągi i wieńce o stosunku długości deskowanego obwodu do przekroju belki do 16 w deskowaniu PERI z transportem betonu przy użyciu pompy do betonu na samochodzie - beton C30/37</t>
  </si>
  <si>
    <t>64</t>
  </si>
  <si>
    <t>Montaż prefabrykowanych dźwigarów strunobetonowych o rozpiętości 7,86m;16,48m;14,12m;11,76m;9,4m, 70x60cm</t>
  </si>
  <si>
    <t>65</t>
  </si>
  <si>
    <t>Stropy żelbetowe płytowe systemowe typu FILIGRAN grubości 20cm podparte teleskopami stalowymi wraz z nadbetonem (alternatywnie można wycenić strop sprężony)</t>
  </si>
  <si>
    <t>66</t>
  </si>
  <si>
    <t>Montaż płyt stropowych sprężonych grubości 30cm</t>
  </si>
  <si>
    <t>67</t>
  </si>
  <si>
    <t>Montaż płyt stropowych sprężonych grubości 32cm</t>
  </si>
  <si>
    <t>68</t>
  </si>
  <si>
    <t>69</t>
  </si>
  <si>
    <t>Stężenia dachów w halach typu średniego - cięgna stalowe podwieszające strop</t>
  </si>
  <si>
    <t>Schody</t>
  </si>
  <si>
    <t>70</t>
  </si>
  <si>
    <t>Ściany żelbetowe o grubości 27,5cm i wysokości do 4m w deskowaniu PERI "TRIO" z transportem betonu przy użyciu pompy do betonu na samochodzie - beton C30/37 - fundament</t>
  </si>
  <si>
    <t>71</t>
  </si>
  <si>
    <t>Schody żelbetowe proste na płycie grubości 20cm z układaniem betonu za pomocą pompy</t>
  </si>
  <si>
    <t>72</t>
  </si>
  <si>
    <t>Trybuny monolityczne</t>
  </si>
  <si>
    <t>73</t>
  </si>
  <si>
    <t>Belki, podciągi i wieńce o stosunku długości deskowanego obwodu do przekroju belki do 10 w deskowaniu PERI z transportem betonu przy użyciu pompy do betonu na samochodzie - beton C30/37 - BELKA POZIOMA</t>
  </si>
  <si>
    <t>74</t>
  </si>
  <si>
    <t>75</t>
  </si>
  <si>
    <t>Belki prefabrykowane trybun</t>
  </si>
  <si>
    <t>76</t>
  </si>
  <si>
    <t>Przygotowanie i montaż zbrojenia - marki stalowe belek prefabrykowanych</t>
  </si>
  <si>
    <t>77</t>
  </si>
  <si>
    <t>Montaż trybun prefabrykowanych typu L</t>
  </si>
  <si>
    <t>Konstrukcja stalowa dachu  zabezpieczona  antykorozyjnie</t>
  </si>
  <si>
    <t>78</t>
  </si>
  <si>
    <t>Wiązary o masie do 5t w halach typu średniego</t>
  </si>
  <si>
    <t>79</t>
  </si>
  <si>
    <t>Stężenia dachów w halach typu średniego</t>
  </si>
  <si>
    <t>80</t>
  </si>
  <si>
    <t>Lekka obudowa z blach trapezowych stalowych bez ocieplenia dachów płaskich o nachyleniu do 10% montowana metodą tradycyjną</t>
  </si>
  <si>
    <t>81</t>
  </si>
  <si>
    <t>Czyszczenie elementów konstrukcji kratowych do stopnia St 2 ze stanu wyjściowego powierzchni B</t>
  </si>
  <si>
    <t>82</t>
  </si>
  <si>
    <t>Malowanie natryskiem bezpowietrznym wyrobami jednoskładnikowymi elementów konstrukcji kratowych</t>
  </si>
  <si>
    <t>Dach D1 - pokrycie</t>
  </si>
  <si>
    <t>83</t>
  </si>
  <si>
    <t>Izolacja pozioma - folia paroizolacyjna</t>
  </si>
  <si>
    <t>84</t>
  </si>
  <si>
    <t>Izolacje poziome z pianki PIR gr.13-31cm w okładzinie z folii aluminiowej</t>
  </si>
  <si>
    <t>85</t>
  </si>
  <si>
    <t>Pokrycie dachu membranami</t>
  </si>
  <si>
    <t>86</t>
  </si>
  <si>
    <t>Izolacja powierzchni poziomych membranami</t>
  </si>
  <si>
    <t>87</t>
  </si>
  <si>
    <t>Obróbki z blachy aluminiowej</t>
  </si>
  <si>
    <t>88</t>
  </si>
  <si>
    <t>Ocieplenie ścian budynków w systemie przez przyklejenie płyt z wełny mineralnej</t>
  </si>
  <si>
    <t>89</t>
  </si>
  <si>
    <t>Pokrycie dachu membranami - wywinięcie na ściany</t>
  </si>
  <si>
    <t>Dach D2 - pokrycie</t>
  </si>
  <si>
    <t>90</t>
  </si>
  <si>
    <t>91</t>
  </si>
  <si>
    <t>Izolacje poziome na wierzchu konstrukcji z płyt styropianowych spadkowych</t>
  </si>
  <si>
    <t>92</t>
  </si>
  <si>
    <t>Izolacje poziome na wierzchu konstrukcji z płyt styropianowych EPS 100 gr.20cm</t>
  </si>
  <si>
    <t>93</t>
  </si>
  <si>
    <t>Pokrycie dachów papą termozgrzewalną dwuwarstwowe</t>
  </si>
  <si>
    <t>94</t>
  </si>
  <si>
    <t>95</t>
  </si>
  <si>
    <t>Ocieplenie ścian budynków w systemie przez przyklejenie płyt z wełny mineralnej - attyka</t>
  </si>
  <si>
    <t>96</t>
  </si>
  <si>
    <t>Pokrycie dachów papą termozgrzewalną dwuwarstwowe - attyka</t>
  </si>
  <si>
    <t>Dach D3 - pokrycie</t>
  </si>
  <si>
    <t>97</t>
  </si>
  <si>
    <t>Izolacje przeciwwilgociowe powłokowe poziome</t>
  </si>
  <si>
    <t>98</t>
  </si>
  <si>
    <t>Warstwy wyrównawcze z zaprawy cementowej grubości 20mm pod posadzki zatarte na gładko</t>
  </si>
  <si>
    <t>99</t>
  </si>
  <si>
    <t>Warstwy wyrównawcze pod posadzki - dodatek lub potrącenie za zmianę grubości o 10mm</t>
  </si>
  <si>
    <t>100</t>
  </si>
  <si>
    <t>101</t>
  </si>
  <si>
    <t>102</t>
  </si>
  <si>
    <t>Izolacje poziome na wierzchu konstrukcji z płyt styropianowych XPS gr.20cm</t>
  </si>
  <si>
    <t>103</t>
  </si>
  <si>
    <t>Mata drenażowa 9mm  z geowłókniną</t>
  </si>
  <si>
    <t>104</t>
  </si>
  <si>
    <t>Warstwy wyrównawcze z betonu C25/30 zbrojona włóknami polipropyleonwymi</t>
  </si>
  <si>
    <t>105</t>
  </si>
  <si>
    <t>Warstwy wyrównawcze z betonu C25/30</t>
  </si>
  <si>
    <t>106</t>
  </si>
  <si>
    <t>Scianki działowe murowane</t>
  </si>
  <si>
    <t>107</t>
  </si>
  <si>
    <t>Ściany z bloków SILKA E18 na zaprawie murarskiej SILKA FIX 10 do cienkich spoin, w budynkach 1-kondygnacyjnych o wysokości do 4,5m</t>
  </si>
  <si>
    <t>108</t>
  </si>
  <si>
    <t>Ścianki działowe z bloczków SILKA E12 o wysokości do 4,5m na zaprawie murarskiej SILKA FIX 10 do cienkich spoin</t>
  </si>
  <si>
    <t>Scianki działowe g-k i sanitarne</t>
  </si>
  <si>
    <t>109</t>
  </si>
  <si>
    <t>Ścianki sanitarne wraz z drzwimi</t>
  </si>
  <si>
    <t>110</t>
  </si>
  <si>
    <t>S1a - Ścianki działowe izolacyjność akustyczna Ra1=67dB z płyt gipsowo-kartonowych na rusztach metalowych z pokryciem obustronnym dwuwarstwowym; podwójny ruszt</t>
  </si>
  <si>
    <t>111</t>
  </si>
  <si>
    <t>S1b - Ścianki działowe  z płyt gipsowo-kartonowych na rusztach metalowych z pokryciem obustronnym dwuwarstwowym; podwójny ruszt; płyta wodoodporna od strony pom. mokrego</t>
  </si>
  <si>
    <t>112</t>
  </si>
  <si>
    <t>S1c - Ścianki działowe  z płyt gipsowo-kartonowych na rusztach metalowych z pokryciem obustronnym dwuwarstwowym; podwójny ruszt; płyta wodoodporna od strony korytarza zwiększona izolacyjnośc</t>
  </si>
  <si>
    <t>113</t>
  </si>
  <si>
    <t>S2 Ścianki działowe z płyt gipsowo-kartonowych na rusztach metalowych z pokryciem obustronnym dwuwarstwowym 75-02, płyty wodoodporne, podwójny ruszt z pustką instalacyjna</t>
  </si>
  <si>
    <t>114</t>
  </si>
  <si>
    <t>S3 Ścianki działowe  z płyt gipsowo-kartonowych na rusztach metalowych z pokryciem obustronnym dwuwarstwowym 75-02, płyty wodoodporne</t>
  </si>
  <si>
    <t>115</t>
  </si>
  <si>
    <t>S4 - Ścianki działowe  z płyt gipsowo-kartonowych na rusztach metalowych z pokryciem jednostronnym dwuwarstwowym 75-02 płyty wodoodporne</t>
  </si>
  <si>
    <t>116</t>
  </si>
  <si>
    <t>S5 - Ścianki działowe z płyt gipsowo-kartonowych na rusztach metalowych z pokryciem obustronnym dwuwarstwowym;</t>
  </si>
  <si>
    <t>117</t>
  </si>
  <si>
    <t>S6 - Ścianki działowe z płyt gipsowo-kartonowych na rusztach metalowych z pokryciem obustronnym dwuwarstwowym; płyty wodoodporne</t>
  </si>
  <si>
    <t>118</t>
  </si>
  <si>
    <t>S7 - Ścianki działowe izolacyjność akustyczna Ra1=67dB z płyt gipsowo-kartonowych na rusztach metalowych z pokryciem obustronnym dwuwarstwowym; podwójny ruszt</t>
  </si>
  <si>
    <t>119</t>
  </si>
  <si>
    <t>S7 Przedścianka:  Ścianki działowe  z płyt gipsowo-kartonowych perforowanych na rusztach metalowych z pokryciem jednostronnym jednowarstwowym 100-01</t>
  </si>
  <si>
    <t>Ścianki mobilne</t>
  </si>
  <si>
    <t>120</t>
  </si>
  <si>
    <t>analogia:  Montaż ścianek mobilnych scm1 , dł. 504cm, wys. 260cm, płyty laminowane gr. 18mm kolor ral 9016, profile aluminium anodowane, obsługa manualna</t>
  </si>
  <si>
    <t>121</t>
  </si>
  <si>
    <t>analogia:  Montaż ścianek mobilnych scm2 dł. 534cm, wys. 260cm, płyty laminowane gr. 18mm kolor ral 9016, profile aluminium anodowane, obsługa manualna</t>
  </si>
  <si>
    <t>Wykończenie ścian</t>
  </si>
  <si>
    <t>122</t>
  </si>
  <si>
    <t>Przyklejenie płyt fasadowych z wełny mineralnej klejem  na ścianach przy ocieplaniu metodą lekką mokrą - ściana magazynu</t>
  </si>
  <si>
    <t>123</t>
  </si>
  <si>
    <t>Przyklejenie jednej warstwy siatki na ścianach przy ociepleniu ścian fasadowymi płytami z wełny mineralnej metodą lekką mokrą</t>
  </si>
  <si>
    <t>124</t>
  </si>
  <si>
    <t>Tynki zwykłe kategorii III ścian i słupów wykonywane mechanicznie - na ścianach z bloczków wapienno piaskowych</t>
  </si>
  <si>
    <t>125</t>
  </si>
  <si>
    <t>Malowanie dwukrotne wewnętrznych suchych tynków z gruntowaniem ral 7047</t>
  </si>
  <si>
    <t>126</t>
  </si>
  <si>
    <t>Malowanie dwukrotne wewnętrznych suchych tynków z gruntowaniem ral 7021</t>
  </si>
  <si>
    <t>127</t>
  </si>
  <si>
    <t>Malowanie dwukrotne wewnętrznych suchych tynków z gruntowaniem - biel ral 9010</t>
  </si>
  <si>
    <t>128</t>
  </si>
  <si>
    <t>Malowanie dwukrotne wewnętrznych suchych tynków z gruntowaniem - grafit ral 7024</t>
  </si>
  <si>
    <t>129</t>
  </si>
  <si>
    <t>Impregnacja betonu architektonicznego</t>
  </si>
  <si>
    <t>130</t>
  </si>
  <si>
    <t>Obróbki z blachy aluminiowej - obudowa wnęki okiennej z blachy aluminiowej gr.3mm, malowanej na ral 7024</t>
  </si>
  <si>
    <t>131</t>
  </si>
  <si>
    <t>Obudowa słupów z aluminiowych płyt kompozytowych na podkonstrukcji systemowej (analogicznie jak na zewnątrz), obudowa bez widocznych podziałów pionowych i poziomych</t>
  </si>
  <si>
    <t>132</t>
  </si>
  <si>
    <t>Obudowa ścian płytami HPL na podkonstrukcji systemowej</t>
  </si>
  <si>
    <t>133</t>
  </si>
  <si>
    <t>Obudowa ścian płytami włókno- cementowymi  na podkonstrukcji systemowej</t>
  </si>
  <si>
    <t>134</t>
  </si>
  <si>
    <t>Ściany z siatki cięto ciągnionej bez ocieplenia</t>
  </si>
  <si>
    <t>135</t>
  </si>
  <si>
    <t>Izolacje cieplne i przeciwdźwiękowe pionowe z płyt z wełny drzewnej w workach polietylenowych</t>
  </si>
  <si>
    <t>136</t>
  </si>
  <si>
    <t>Okładzina akustyczna - płyta z wełny drzewnej 35mm na podkonstrukcji</t>
  </si>
  <si>
    <t>Sufity - wykończenie</t>
  </si>
  <si>
    <t>137</t>
  </si>
  <si>
    <t>Systemowy sufit z kasetonów  z siatki cieto ciągnionej</t>
  </si>
  <si>
    <t>138</t>
  </si>
  <si>
    <t>Izolacje cieplne i przeciwdźwiękowe poziome płytami z wełny mineralnej układanymi na sucho - jedna warstwa</t>
  </si>
  <si>
    <t>139</t>
  </si>
  <si>
    <t>Sufit modułowy dzwiękochłonny gr.15mm klasy A z krawędziami typ E</t>
  </si>
  <si>
    <t>140</t>
  </si>
  <si>
    <t>Sufit wolnowiszący panel dzwiękochłonny</t>
  </si>
  <si>
    <t>141</t>
  </si>
  <si>
    <t>Okładziny stropów płytami gipsowo-kartonowymi na ruszcie metalowym pojedynczym podwieszonym z kształtowników CD i Ud</t>
  </si>
  <si>
    <t>142</t>
  </si>
  <si>
    <t>Sufit - płyty akustyczne gr.25mm z wełny drzewnej wiązanej magnetyzerem wypełnienie wełną mineralną 25mm montowane na podkonstrukcji do blachy trapezowej dachu</t>
  </si>
  <si>
    <t>143</t>
  </si>
  <si>
    <t>Systemowy sufit dzwiękochłonny z wełny drzewnej 25mmm + wełna mineralna gr.25mm</t>
  </si>
  <si>
    <t>144</t>
  </si>
  <si>
    <t>Okładziny stropów płytami gipsowo-kartonowymi perforowanymi</t>
  </si>
  <si>
    <t>145</t>
  </si>
  <si>
    <t>Balustrady</t>
  </si>
  <si>
    <t>146</t>
  </si>
  <si>
    <t>Barierka typ A - konstrukcja stalowa, ocynkowana i malowana, pionowe liny ze stali nierdzewnej w rozstawie max 20 cm z systemowymi okuciami ze stali nierdzewnej</t>
  </si>
  <si>
    <t>147</t>
  </si>
  <si>
    <t>Balustrada zewnętrzna - typ B</t>
  </si>
  <si>
    <t>148</t>
  </si>
  <si>
    <t>Balustrada zewnętrzna - typ C</t>
  </si>
  <si>
    <t>149</t>
  </si>
  <si>
    <t>Balustrada wewnętrzna w holu</t>
  </si>
  <si>
    <t>150</t>
  </si>
  <si>
    <t>Balustrady schodowe</t>
  </si>
  <si>
    <t>151</t>
  </si>
  <si>
    <t>Pochwyty</t>
  </si>
  <si>
    <t>152</t>
  </si>
  <si>
    <t>Balustrada wewnętrzna na arenie</t>
  </si>
  <si>
    <t>Trybuny mobilne i siedziska</t>
  </si>
  <si>
    <t>153</t>
  </si>
  <si>
    <t>Krzesła trybun VIP - dostawa i montaż</t>
  </si>
  <si>
    <t>154</t>
  </si>
  <si>
    <t>Krzesła trybun - dostawa i montaż</t>
  </si>
  <si>
    <t>155</t>
  </si>
  <si>
    <t>Trybuny teleskopowe - 7 rzędów - dostawa i montaż</t>
  </si>
  <si>
    <t>156</t>
  </si>
  <si>
    <t>B1-B7 - Blaty umywalkowe - dostawa i montaż</t>
  </si>
  <si>
    <t>Posadzki</t>
  </si>
  <si>
    <t>Podbudowy parteru</t>
  </si>
  <si>
    <t>157</t>
  </si>
  <si>
    <t>158</t>
  </si>
  <si>
    <t>Podkłady betonowe na podłożu gruntowym w budownictwie przemysłowym z transportem i układaniem przy zastosowaniu pompy do betonu 15cm</t>
  </si>
  <si>
    <t>159</t>
  </si>
  <si>
    <t>Izolacje poziome z dwóch warstw foli układanej na sucho</t>
  </si>
  <si>
    <t>160</t>
  </si>
  <si>
    <t>Izolacje poziome cieplne i przeciwdźwiękowe z jednej warstwy płyt styropianowych ułożonej na sucho na wierzchu konstrukcji - 12cm XPS500</t>
  </si>
  <si>
    <t>161</t>
  </si>
  <si>
    <t>Izolacje poziome cieplne i przeciwdźwiękowe z jednej warstwy płyt styropianowych ułożonej na sucho na wierzchu konstrukcji - 12cm XPS300</t>
  </si>
  <si>
    <t>162</t>
  </si>
  <si>
    <t>Izolacje poziome cieplne i przeciwdźwiękowe z jednej warstwy płyt styropianowych ułożonej na sucho na wierzchu konstrukcji - 12cm EPS</t>
  </si>
  <si>
    <t>163</t>
  </si>
  <si>
    <t>Izolacje poziome z jednej warstwy foli  układanej na sucho</t>
  </si>
  <si>
    <t>164</t>
  </si>
  <si>
    <t>Warstwy wyrównawcze - wylewka betonowa C20/25 gr. 8cm; zbrojenie rozproszone</t>
  </si>
  <si>
    <t>165</t>
  </si>
  <si>
    <t>Warstwy wyrównawcze - wylewka betonowa C25/30 gr. 10cm; zbrojenie rozproszone</t>
  </si>
  <si>
    <t>166</t>
  </si>
  <si>
    <t>Warstwy wyrównawcze - wylewka betonowa C20/25 gr. 12cm; zbrojenie rozproszone</t>
  </si>
  <si>
    <t>167</t>
  </si>
  <si>
    <t>Warstwy wyrównawcze - wylewka betonowa C20/25 gr. 15cm; zbrojenie rozproszone</t>
  </si>
  <si>
    <t>Podkłady piętra</t>
  </si>
  <si>
    <t>168</t>
  </si>
  <si>
    <t>Izolacje poziome cieplne i przeciwdźwiękowe z jednej warstwy płyt styropianowych ułożonej na sucho na wierzchu konstrukcji - 8cm XPS300</t>
  </si>
  <si>
    <t>169</t>
  </si>
  <si>
    <t>Izolacje poziome cieplne i przeciwdźwiękowe z jednej warstwy płyt styropianowych ułożonej na sucho na wierzchu konstrukcji - 10cm EPS100</t>
  </si>
  <si>
    <t>170</t>
  </si>
  <si>
    <t>171</t>
  </si>
  <si>
    <t>Warstwy wyrównawcze - wylewka betonowa gr. 8cm</t>
  </si>
  <si>
    <t>172</t>
  </si>
  <si>
    <t>Warstwy wyrównawcze - wylewka betonowa gr. 10,5cm</t>
  </si>
  <si>
    <t>173</t>
  </si>
  <si>
    <t>Samopoziomujący podkład podłogowy  grubości 25,0mm</t>
  </si>
  <si>
    <t>Warstwy wykończeniowe posadzek</t>
  </si>
  <si>
    <t>174</t>
  </si>
  <si>
    <t>Wzmocnienie i uodpornienie powierzchni betonowych</t>
  </si>
  <si>
    <t>175</t>
  </si>
  <si>
    <t>Posadzki z wykładzin z tworzyw sztucznych rulonowych PCV antyelektostatycznych</t>
  </si>
  <si>
    <t>176</t>
  </si>
  <si>
    <t>Posadzki z płytek: wykładzina dywanowa flokowana</t>
  </si>
  <si>
    <t>177</t>
  </si>
  <si>
    <t>Wykładzina PCV heterogeniczna, kolor snow contrast NCS S 1002 - G50Y + wywinięcie na ściany</t>
  </si>
  <si>
    <t>178</t>
  </si>
  <si>
    <t>Wykładzina PCV heterogeniczna, kolor misty NCS S 1502-G + wywinięcie na ściany</t>
  </si>
  <si>
    <t>179</t>
  </si>
  <si>
    <t>Wykładzina PCV heterogeniczna, kolor charcoal contrast NCS S 8505 - R80B  + wywinięcie na ściany</t>
  </si>
  <si>
    <t>180</t>
  </si>
  <si>
    <t>Zgrzewanie wykładzin rulonowych</t>
  </si>
  <si>
    <t>181</t>
  </si>
  <si>
    <t>Mata wejściowa wewnętrzna gł. niecki min.7mm- dostawa i montaż</t>
  </si>
  <si>
    <t>182</t>
  </si>
  <si>
    <t>Mata wejściowa zewnętrzna gł. niecki 18mm, profile zeskrobujące brud oraz wkłady osuszające - dostawa i montaż</t>
  </si>
  <si>
    <t>183</t>
  </si>
  <si>
    <t>Listwy przyścienne listwa aluminiowa gr.3mm, wys. 10cm</t>
  </si>
  <si>
    <t>184</t>
  </si>
  <si>
    <t>Posadzka przemysłowa cienkowarstwowa gładka, malowana</t>
  </si>
  <si>
    <t>185</t>
  </si>
  <si>
    <t>Posadzka epoksydowa dekoracyjna</t>
  </si>
  <si>
    <t>186</t>
  </si>
  <si>
    <t>Podłoga sportowa : Podkładki elastyczne;  Legar dolny wykonany jest ze sklejki o grubości 12mm; Legar górny wykonany ze sklejki o grubości 23/32” (18mm); deska wykonana z litego drewna klonu kanadyjskiego</t>
  </si>
  <si>
    <t>187</t>
  </si>
  <si>
    <t>Analogia Linie - wymalowania (założono 5% powierzchnii)</t>
  </si>
  <si>
    <t>188</t>
  </si>
  <si>
    <t>Ułożenie legarów z drewna: ruszt poprzeczny i podłużny z drewna iglastego  o wymiarach 19 x 95 mm, ułożony w rozstawie osiowym co 500 mm</t>
  </si>
  <si>
    <t>189</t>
  </si>
  <si>
    <t>Ślepa podłoga z desek szerokości</t>
  </si>
  <si>
    <t>190</t>
  </si>
  <si>
    <t>Izolacje poziome z jednej warstwy folii układanej na sucho</t>
  </si>
  <si>
    <t>191</t>
  </si>
  <si>
    <t>Ślepa podłoga z płyt wiórowych gr. 10mm w układzie poprzecznym</t>
  </si>
  <si>
    <t>192</t>
  </si>
  <si>
    <t>Ślepa podłoga z płyt wiórowych gr. 10mm w układzie podłużnym</t>
  </si>
  <si>
    <t>193</t>
  </si>
  <si>
    <t>Posadzki z wykładzin rulonowych z tworzyw sztucznych z warstwą izolacyjną - wykładzina sportowa kombi elastyczna z rolowana wielowarstwowa wykładziną</t>
  </si>
  <si>
    <t>194</t>
  </si>
  <si>
    <t>Listwy przyścienne MDF</t>
  </si>
  <si>
    <t>195</t>
  </si>
  <si>
    <t>Mock up</t>
  </si>
  <si>
    <t>196</t>
  </si>
  <si>
    <t>Próbka : Posadzka epoksydowa dekoracyjna</t>
  </si>
  <si>
    <t>197</t>
  </si>
  <si>
    <t>Próbki kolorystyczne 2x2m: Malowanie dwukrotne wewnętrznych suchych tynków z gruntowaniem</t>
  </si>
  <si>
    <t>198</t>
  </si>
  <si>
    <t>Próbka : Obudowa ścian płytami HPL na podkonstrukcji systemowej</t>
  </si>
  <si>
    <t>199</t>
  </si>
  <si>
    <t>Próbka : Obudowa ścian płytami włókno- cementowymi  na podkonstrukcji systemowej</t>
  </si>
  <si>
    <t>200</t>
  </si>
  <si>
    <t>Próbka :Systemowy sufit z kasetonów  z siatki cieto ciągnionej</t>
  </si>
  <si>
    <t>201</t>
  </si>
  <si>
    <t>D1 - drzwi wewnętrzne drewniane płytowe, bezprzylgowe, ościeżnica obejmująca, skrzydło drzwiowe z wielkogabarytowym piktogramem, o wym. 170x220 cm (szer.x wys.)</t>
  </si>
  <si>
    <t>202</t>
  </si>
  <si>
    <t>D2 - drzwi wewnętrzne drewniane płytowe, bezprzylgowe, ościeżnica obejmująca, o wym. 90x220 cm (szer.x wys.)</t>
  </si>
  <si>
    <t>203</t>
  </si>
  <si>
    <t>D3`` - drzwi wewnętrzne drewniane płytowe, bezprzylgowe, ościeżnica obejmująca, panel dolny ze stali nierdzewnej wys. 30 cm, samozamykacz, o wym. 90x220 cm (szer.xwys.)</t>
  </si>
  <si>
    <t>204</t>
  </si>
  <si>
    <t>D4`` - drzwi wewnętrzne drewniane płytowe, bezprzylgowe, ościeżnica obejmująca, kratka went. zintegrowana z panelem dolnym ze stali nierdzewnej wys. 30 cm, samozamykacz, o wym. 90x220 cm (szer.xwys.)</t>
  </si>
  <si>
    <t>205</t>
  </si>
  <si>
    <t>D5 - drzwi wewnętrzne drewniane płytowe, bezprzylgowe, ukryta ościeżnica, o wym. 90x220 cm (szer.xwys.)</t>
  </si>
  <si>
    <t>206</t>
  </si>
  <si>
    <t>D6 - drzwi wewnętrzne drewniane płytowe, bezprzylgowe, ukryta ościeżnica, o wym. 90x220 cm (szer.xwys.)</t>
  </si>
  <si>
    <t>207</t>
  </si>
  <si>
    <t>DC1 - drzwi wewnętrzne, całoszklane, szkło hartowane, ościeżnica obejmująca, o wym. 110x220 cm (szer.xwys.)</t>
  </si>
  <si>
    <t>208</t>
  </si>
  <si>
    <t>DC2` - drzwi wewnętrzne, całoszklane, szkło hartowane, ościeżnica obejmująca, o wym. 90x220 cm (szer.xwys.)</t>
  </si>
  <si>
    <t>209</t>
  </si>
  <si>
    <t>DC2`` - drzwi wewnętrzne, całoszklane, szkło hartowane, ościeżnica obejmująca, z samozamykaczem, o wym. 90x220 cm (szer.xwys.)</t>
  </si>
  <si>
    <t>210</t>
  </si>
  <si>
    <t>DC3 - drzwi wewnętrzne, aluminiowo-szklane, dymoszczelne</t>
  </si>
  <si>
    <t>211</t>
  </si>
  <si>
    <t>DZ1 - drzwi aluminiowo-szklane w systemie fasadowym zewnętrzne z naświetlem bocznym, z samozamykaczem, o wym. 230x240 cm (szer.xwys.)</t>
  </si>
  <si>
    <t>212</t>
  </si>
  <si>
    <t>DZ2 - drzwi stalowe zewnętrzne, wypełnione wełną mineralną, ościeżnica na podkonstrukcji stalowej, bezprzylgowe, z samozamykaczem, o wym. 190x235 cm ( szer.xwys.)</t>
  </si>
  <si>
    <t>213</t>
  </si>
  <si>
    <t>DZ3 - drzwi aluminiowo-szklane w systemie fasadowym zewnętrzne, skrzydło pełne wypełnione wełną mineralną, panele aluminiowe, ościeżlica na podkonstrukcji stalowej, z samozamykaczem, o wym. 290x235 cm (szer.xwys.)</t>
  </si>
  <si>
    <t>214</t>
  </si>
  <si>
    <t>DZ4 - drzwi stalowe zewnętrzne, skrzydła wypełnione wełną mineralną, ościeżnica na podkonstrukcji stalowej, ościeżnica obejmująca, drzwi bezprzylgowe, z samozamykaczem, o wym. 170x235cm (szer.xwys.)</t>
  </si>
  <si>
    <t>215</t>
  </si>
  <si>
    <t>DZ5 - drzwi stalowe zewnętrzne, skrzydła wypełnione wełną mineralną, ościeżnica na podkonstrukcji stalowej, ościeżnica obejmująca, drzwi bezprzylgowe, z samozamykaczem, o wym. 290x305cm (szer.xwys.)</t>
  </si>
  <si>
    <t>216</t>
  </si>
  <si>
    <t>DZ6 - drzwi aluminiowo-szklane zewnętrzne z naświetlem w systemie fasadowym, skrzydło pełne wypełnione wełną mineralną ,ościeżnica na podkonstrukcji stalowej, z samozamykaczem, o wym. 110x220 cm (szer. x wys.)</t>
  </si>
  <si>
    <t>217</t>
  </si>
  <si>
    <t>DZ7 - drzwi aluminiowo-szklane zewnętrzne z naświetlem w systemie fasadowym, skrzydło pełne wypełnione wełną mineralną, z panelem stałym zabezpieczającym elewację przed kolizją z okuciami drzwiowymi, ościeżnica na podkonstrukcji stalowej, z samozamyka</t>
  </si>
  <si>
    <t>218</t>
  </si>
  <si>
    <t>DS1 - drzwi wewnętrzne, z blachy obustronnie ocynkowanej wypełnione wełną mineralną, drzwi bezprzylgowe, ościeżnica metalowa obejmująca, o wym. 90x220 cm (szer.xwys.)</t>
  </si>
  <si>
    <t>219</t>
  </si>
  <si>
    <t>DS1` - drzwi wewnętrzne, z blachy obustronnie ocynkowanej wypełnione wełną mineralną, drzwi bezprzylgowe, ościeżnica metalowa obejmująca,otwierane na ścianę (180 stopni), o wym. 90x220 cm (szer.xwys.)</t>
  </si>
  <si>
    <t>220</t>
  </si>
  <si>
    <t>DS2 - drzwi wewnętrzne, z blachy obustronnie ocynkowanej wypełnione wełną mineralną, drzwi bezprzylgowe, ościeżnica metalowa obejmująca, o wym. 290x215 cm (szer.xwys.)</t>
  </si>
  <si>
    <t>221</t>
  </si>
  <si>
    <t>DS3 - drzwi wewnętrzne, z blachy obustronnie ocynkowanej wypełnione wełną mineralną, drzwi bezprzylgowe, ościeżnica metalowa obejmująca, o wym. 290x305 cm (szer.xwys.)</t>
  </si>
  <si>
    <t>222</t>
  </si>
  <si>
    <t>DS4` - drzwi wewnętrzne, z blachy obustronnie ocynkowanej wypełnione wełną mineralną, drzwi bezprzylgowe, ościeżnica metalowa obejmująca, otwierana na ścianę (180 stopni), o wym. 190x305 cm (szer.xwys.)</t>
  </si>
  <si>
    <t>223</t>
  </si>
  <si>
    <t>DS5` - drzwi wewnętrzne, z blachy obustronnie ocynkowanej wypełnione wełną mineralną, drzwi bezprzylgowe, ościeżnica metalowa obejmująca, dźwignia antypaniczna, otwierane na ścianę (180 stopni), skrzydło drzwiowe na salę treningową z wielkogabarytowym</t>
  </si>
  <si>
    <t>224</t>
  </si>
  <si>
    <t>DS6 - drzwi wewnętrzne, z blachy obustronnie ocynkowanej wypełnione wełną mineralną, drzwi bezprzylgowe, ościeżnica metalowa obejmująca, kratka went. zintegrowana z panelem dolnym ze stali nierdzewnej wys. 30 cm, o wym. 90x220 cm (szer.xwys.)</t>
  </si>
  <si>
    <t>225</t>
  </si>
  <si>
    <t>DS6` - drzwi wewnętrzne, z blachy obustronnie ocynkowanej wypełnione wełną mineralną, drzwi bezprzylgowe, ościeżnica metalowa obejmująca, kratka went. zintegrowana z panelem dolnym ze stali nierdzewnej wys. 30 cm, o wym. 90x220 cm (szer.xwys.)</t>
  </si>
  <si>
    <t>226</t>
  </si>
  <si>
    <t>DS7 - drzwi wewnętrzne, z blachy obustronnie ocynkowanej wypełnione wełną mineralną, drzwi bezprzylgowe, ościeżnica metalowa obejmująca, kratka went. zintegrowana z panelem dolnym ze stali nierdzewnej wys. 30 cm, o wym. 80x220 cm (szer.xwys.)</t>
  </si>
  <si>
    <t>227</t>
  </si>
  <si>
    <t>DS8 - drzwi wewnętrzne, z blachy obustronnie ocynkowanej wypełnione wełną mineralną, drzwi bezprzylgowe, ościeżnica metalowa obejmująca, kratka went. zintegrowana z panelem dolnym ze stali nierdzewnej wys. 30 cm, o wym. 90x220 cm (szer.xwys.)</t>
  </si>
  <si>
    <t>228</t>
  </si>
  <si>
    <t>DS9` - drzwi wewnętrzne, z blachy obustronnie ocynkowanej wypełnione wełną mineralną, drzwi bezprzylgowe, ościeżnica metalowa obejmująca, panel dolny ze stali nierdzewnej wys. 30 cm, o wym. 90x220 cm (szer.xwys.)</t>
  </si>
  <si>
    <t>229</t>
  </si>
  <si>
    <t>DS10 - drzwi wewnętrzne, z blachy obustronnie ocynkowanej wypełnione wełną mineralną, drzwi z naświetlem EI30, bezprzylgowe, ościeżnica metalowa obejmująca, kratka went. zintegrowana z panelem dolnym ze stali nierdzewnej wys. 30 cm, o wym. 90x220 cm (</t>
  </si>
  <si>
    <t>230</t>
  </si>
  <si>
    <t>DS11 - drzwi wewnętrzne, z blachy obustronnie ocynkowanej wypełnione wełną mineralną, drzwi z naświetlem, bezprzylgowe, ościeżnica metalowa obejmująca, kratka went. zintegrowana z panelem dolnym ze stali nierdzewnej wys. 30 cm, o wym. 90x220 cm (szer.</t>
  </si>
  <si>
    <t>231</t>
  </si>
  <si>
    <t>DP1` - drzwi p-poż stalowe wewnętrzne, odporność ogniowa EI60, drzwi bezprzylgowe, ościeżnica metalowa obejmującam, z samozamykaczem, otwierane na ścianę (180 stopni), o wym. 220x220cm (szer.xwys.)</t>
  </si>
  <si>
    <t>232</t>
  </si>
  <si>
    <t>DP1 - drzwi p-poż stalowe wewnętrzne, odporność ogniowa EI60, drzwi bezprzylgowe, ościeżnica metalowa kątowa, z samozamykaczem, skrzydło drzwiowe z wielkogabarytowym piktogramem, o wym. 220x220cm (szer.xwys.)</t>
  </si>
  <si>
    <t>233</t>
  </si>
  <si>
    <t>DP2 - drzwi p-poż stalowe wewnętrzne, odporność ogniowa EI60, drzwi bezprzylgowe, ościeżnica metalowa kątowa, z samozamykaczem, skrzydło drzwiowe z wielkogabarytowym piktogramem, o wym. 250x220cm (szer.xwys.)</t>
  </si>
  <si>
    <t>234</t>
  </si>
  <si>
    <t>DP3 - drzwi p-poż stalowe wewnętrzne, odporność ogniowa EI30, drzwi bezprzylgowe, ościeżnica metalowa obejmująca, z samozamykaczem, o wym. 90x220cm (szer.xwys.)</t>
  </si>
  <si>
    <t>235</t>
  </si>
  <si>
    <t>DP4 - drzwi p-poż stalowe wewnętrzne, odporność ogniowa EI60, drzwi bezprzylgowe, ościeżnica metalowa obejmująca, z samozamykaczem, o wym. 90x220cm (szer.xwys.)</t>
  </si>
  <si>
    <t>236</t>
  </si>
  <si>
    <t>DP4` - drzwi p-poż stalowe wewnętrzne, odporność ogniowa EI60, drzwi bezprzylgowe, ościeżnica metalowa obejmująca, z samozamykaczem, otwierane na ścianę (180 stopni), o wym. 90x220cm (szer.xwys.)</t>
  </si>
  <si>
    <t>237</t>
  </si>
  <si>
    <t>DP5 - drzwi p-poż stalowe wewnętrzne, odporność ogniowa EI30, drzwi bezprzylgowe, ościeżnica metalowa obejmująca, z samozamykaczem, o wym. (90+50)x220cm (szer.xwys.)</t>
  </si>
  <si>
    <t>238</t>
  </si>
  <si>
    <t>DP6 - drzwi p-poż stalowe wewnętrzne, odporność ogniowa EI30, drzwi bezprzylgowe, ościeżnica metalowa obejmująca, z samozamykaczem, o wym. 170x220cm (szer.xwys.)</t>
  </si>
  <si>
    <t>239</t>
  </si>
  <si>
    <t>DP7 - drzwi p.poż., aluminiowo-szklane, wewnętrzne, odporność ogniowa EI60, naświetle boczne, o wym. (90+90)x220 cm (szer.xwys.)</t>
  </si>
  <si>
    <t>240</t>
  </si>
  <si>
    <t>DP8 - drzwi p-poż stalowe wewnętrzne, odporność ogniowa EI60, drzwi bezprzylgowe, ościeżnica metalowa obejmująca, z samozamykaczem, o wym. 110x220cm (szer.xwys.)</t>
  </si>
  <si>
    <t>241</t>
  </si>
  <si>
    <t>DP9 - drzwi p-poż stalowe wewnętrzne, odporność ogniowa EI60, drzwi bezprzylgowe, ościeżnica metalowa obejmująca, z samozamykaczem, o wym. 150x220cm (szer.xwys.)</t>
  </si>
  <si>
    <t>242</t>
  </si>
  <si>
    <t>DP10 - drzwi p-poż stalowe wewnętrzne, odporność ogniowa EI60, drzwi bezprzylgowe, ościeżnica metalowa obejmująca, z samozamykaczem, o wym. 290x305cm (szer.xwys.)</t>
  </si>
  <si>
    <t>243</t>
  </si>
  <si>
    <t>DP11 - drzwi p-poż stalowe wewnętrzne, odporność ogniowa EI30, drzwi bezprzylgowe, ościeżnica metalowa obejmująca, z samozamykaczem, o wym. 190x220cm (szer.xwys.)</t>
  </si>
  <si>
    <t>244</t>
  </si>
  <si>
    <t>DP12 - drzwi p-poż stalowe wewnętrzne, odporność ogniowa EI60, drzwi bezprzylgowe, ościeżnica metalowa obejmująca, z samozamykaczem, skrzydło drzwiowe z wielkogabarytowym piktogramem, o wym. 190x305cm (szer.xwys.)</t>
  </si>
  <si>
    <t>245</t>
  </si>
  <si>
    <t>DP13 - drzwi p-poż stalowe wewnętrzne, odporność ogniowa EI60, drzwi bezprzylgowe, ukryta ościeżnica, z samozamykaczem, o wym. 90x220cm (szer.xwys.)</t>
  </si>
  <si>
    <t>246</t>
  </si>
  <si>
    <t>DP14 - drzwi p-poż stalowe wewnętrzne, odporność ogniowa EI60, drzwi bezprzylgowe, ukryta ościeżnica metalowa, z samozamykaczem, skrzydło drzwiowe z wielkogabarytowym piktogramem, o wym. 260x295cm (szer.xwys.)</t>
  </si>
  <si>
    <t>247</t>
  </si>
  <si>
    <t>DP15 - drzwi p-poż stalowe wewnętrzne, odporność ogniowa EI60, drzwi bezprzylgowe, ukryta ościeżnica metalowa, z samozamykaczem, skrzydło drzwiowe z wielkogabarytowym piktogramem, o wym. 290x295cm (szer.xwys.)</t>
  </si>
  <si>
    <t>248</t>
  </si>
  <si>
    <t>DP16 - drzwi p.poż., aluminiowo-szklane, wewnętrzne, odporność ogniowa EI30, z samozamykaczem, o wym. 90x220 cm (szer.xwys.)</t>
  </si>
  <si>
    <t>249</t>
  </si>
  <si>
    <t>Systemowy świetlik dachowy</t>
  </si>
  <si>
    <t>250</t>
  </si>
  <si>
    <t>Kd1 - klapa dymowa, z funkcją wyłazu dachowego</t>
  </si>
  <si>
    <t>251</t>
  </si>
  <si>
    <t>Kd2 - klapa dymowa</t>
  </si>
  <si>
    <t>Fasady i żaluzje</t>
  </si>
  <si>
    <t>252</t>
  </si>
  <si>
    <t>Aluminiowe żaluzje elewacyjne</t>
  </si>
  <si>
    <t>253</t>
  </si>
  <si>
    <t>Witryny - Fasada szklana na profilach 50mm</t>
  </si>
  <si>
    <t>254</t>
  </si>
  <si>
    <t>Witryny - Fasada szklana na profilach 35mm</t>
  </si>
  <si>
    <t>255</t>
  </si>
  <si>
    <t>Witryny - Fasada EI60</t>
  </si>
  <si>
    <t>256</t>
  </si>
  <si>
    <t>Okna aluminiowe otwierane o powierzchni do 2m2</t>
  </si>
  <si>
    <t>Okładziny elewacyjne</t>
  </si>
  <si>
    <t>257</t>
  </si>
  <si>
    <t>Docieplenie ścian zewnętrznych budynków płytami z wełny mineralnej gr 20cm w osłonie z płyt włókno-cementowych na ruszcie metalowym z profili mocowanych bezpośrednio do ścian z otworami - SZ2a</t>
  </si>
  <si>
    <t>258</t>
  </si>
  <si>
    <t>Docieplenie ścian zewnętrznych budynków płytami z wełny mineralnej gr 25cm w osłonie z płyt włókno-cementowych na ruszcie metalowym z profili mocowanych bezpośrednio do ścian z otworami - SZ2b</t>
  </si>
  <si>
    <t>259</t>
  </si>
  <si>
    <t>Docieplenie ścian zewnętrznych budynków płytami z wełny mineralnej gr 10cm w osłonie z płyt włókno-cementowych na ruszcie metalowym z profili mocowanych bezpośrednio do ścian z otworami - SZ4</t>
  </si>
  <si>
    <t>260</t>
  </si>
  <si>
    <t>Ocieplenie ścian budynków z betonu płytami z wełny mineralnej grubości 20cm  przy użyciu gotowych zapraw klejących wraz z przygotowaniem podłoża i ręcznym wykonaniem wyprawy elewacyjnej cienkowarstwowej z gotowej suchej mieszanki</t>
  </si>
  <si>
    <t>261</t>
  </si>
  <si>
    <t>Docieplenie ścian zewnętrznych budynków płytami z wełny mineralnej gr 20cm w osłonie z  Aluminiowych płyt  kompozytowych na systemowej podkonstrukcji</t>
  </si>
  <si>
    <t>262</t>
  </si>
  <si>
    <t>Docieplenie ścian zewnętrznych budynków płytami z wełny mineralnej gr 25cm w osłonie z  Aluminiowych płyt  kompozytowych na systemowej podkonstrukcji</t>
  </si>
  <si>
    <t>263</t>
  </si>
  <si>
    <t>Elewacja budynku z  Aluminiowych płyt  kompozytowych na systemowej podkonstrukcji bez wełny mineralnej</t>
  </si>
  <si>
    <t>264</t>
  </si>
  <si>
    <t>Docieplenie ścian zewnętrznych budynków płytami z wełny mineralnej gr 20cm w osłonie z  płyt HPL na systemowej podkonstrukcji</t>
  </si>
  <si>
    <t>265</t>
  </si>
  <si>
    <t>Systemowe kasetony z siatki cięto-ciągnionej na podkonstrukcji systemowej montowanej do konstrukcji stalowej malowanej</t>
  </si>
  <si>
    <t>266</t>
  </si>
  <si>
    <t>Ażurowe ogrodzenie z siatki cięto-ciągnionej z bramą</t>
  </si>
  <si>
    <t>267</t>
  </si>
  <si>
    <t>Ocieplenie ścian budynków w systemie ROKER przez przyklejenie płyt z wełny mineralnej - docieplenie wełną pod fasadę aluminiową</t>
  </si>
  <si>
    <t>268</t>
  </si>
  <si>
    <t>Parapet wewn - wykonane na bazie płyty MDF oklejonej laminatem HPL 0,9 mm.</t>
  </si>
  <si>
    <t>mb</t>
  </si>
  <si>
    <t>269</t>
  </si>
  <si>
    <t>270</t>
  </si>
  <si>
    <t>Obróbki z blachy aluminiowej, przy szerokości w rozwinięciu do 25cm - parapety zewnętrzne</t>
  </si>
  <si>
    <t>271</t>
  </si>
  <si>
    <t>Rusztowania ramowe zewnętrzne przyścienne o wysokości do 10m</t>
  </si>
  <si>
    <t>272</t>
  </si>
  <si>
    <t>Praca rusztowań - Rusztowanie ramowe RR-1/30</t>
  </si>
  <si>
    <t>273</t>
  </si>
  <si>
    <t>Warstwy podsypkowe piaskowe zagęszczane mechanicznie o grubości po zagęszczeniu 3cm</t>
  </si>
  <si>
    <t>274</t>
  </si>
  <si>
    <t>Warstwy podsypkowe piaskowe zagęszczane mechanicznie - za każdy dalszy 1cm ponad 3cm</t>
  </si>
  <si>
    <t>Murek oporowy</t>
  </si>
  <si>
    <t>275</t>
  </si>
  <si>
    <t>Prefabrykowany murek oporowy żelbetowy 500x400x100mm, beton architektoniczny</t>
  </si>
  <si>
    <t>276</t>
  </si>
  <si>
    <t>Reklama świetlna</t>
  </si>
  <si>
    <t>Trafostacja - roboty budowlane</t>
  </si>
  <si>
    <t>277</t>
  </si>
  <si>
    <t>278</t>
  </si>
  <si>
    <t>279</t>
  </si>
  <si>
    <t>280</t>
  </si>
  <si>
    <t>281</t>
  </si>
  <si>
    <t>Ramy w halach typu lekkiego - analogia: konstrukcja stalowa trafostacji</t>
  </si>
  <si>
    <t>282</t>
  </si>
  <si>
    <t>283</t>
  </si>
  <si>
    <t>284</t>
  </si>
  <si>
    <t>285</t>
  </si>
  <si>
    <t>Płatforma dla niepełnosprawnych - dostawa i montaż</t>
  </si>
  <si>
    <t>286</t>
  </si>
  <si>
    <t>M4 - Lada mobilna - dostawa i montaż</t>
  </si>
  <si>
    <t>287</t>
  </si>
  <si>
    <t>LA1, LA2 - Lady stałe - dostawa i montaż</t>
  </si>
  <si>
    <t>288</t>
  </si>
  <si>
    <t>M2, M3 - Ławy mobilne - dostawa i montaż</t>
  </si>
  <si>
    <t>289</t>
  </si>
  <si>
    <t>M5 - Moduły gastronomiczne - dostawa i montaż</t>
  </si>
  <si>
    <t>290</t>
  </si>
  <si>
    <t>Gabloty - dostawa i montaż</t>
  </si>
  <si>
    <t>291</t>
  </si>
  <si>
    <t>K1, K2 - Krzesła - dostawa i montaż</t>
  </si>
  <si>
    <t>292</t>
  </si>
  <si>
    <t>Wózek do transportu sztaplowanych krzeseł - dostawa i montaż</t>
  </si>
  <si>
    <t>293</t>
  </si>
  <si>
    <t>Kw1- krzesła wysokie - hokery z siedziskiem z tworzywa - dostawa i montaż</t>
  </si>
  <si>
    <t>294</t>
  </si>
  <si>
    <t>Kw2 - krzesła wysokie - hokery z siedziskiem tapicerowanym - dostawa i montaż</t>
  </si>
  <si>
    <t>295</t>
  </si>
  <si>
    <t>Stw - Wysokie stoliki - dostawa i montaż</t>
  </si>
  <si>
    <t>296</t>
  </si>
  <si>
    <t>Szb1 - Szafy biurowe wysokie - dostawa i montaż</t>
  </si>
  <si>
    <t>297</t>
  </si>
  <si>
    <t>Szb2 - Szafa biurowa niska - dostawa i montaż</t>
  </si>
  <si>
    <t>298</t>
  </si>
  <si>
    <t>Kon - Kontenery do pomieszczeń biurowych - dostawa i montaż</t>
  </si>
  <si>
    <t>299</t>
  </si>
  <si>
    <t>Fpr - Fotele pracownicze do pomieszczeń biurowych - dostawa i montaż</t>
  </si>
  <si>
    <t>300</t>
  </si>
  <si>
    <t>Spr - Stoły pracownicze do pomieszczeń biurowych - dostawa i montaż</t>
  </si>
  <si>
    <t>301</t>
  </si>
  <si>
    <t>Kk - Krzesła konferencyjne do małej sali konferencyjnej - dostawa i montaż</t>
  </si>
  <si>
    <t>302</t>
  </si>
  <si>
    <t>Stk - Stół konferencyjny - dostawa i montaż</t>
  </si>
  <si>
    <t>303</t>
  </si>
  <si>
    <t>Skrzynka pod organizację kabli (montowana w stole konferencyjnym - stk) - dostawa i montaż</t>
  </si>
  <si>
    <t>304</t>
  </si>
  <si>
    <t>Stj  - Stół jadalniany - dostawa i montaż</t>
  </si>
  <si>
    <t>305</t>
  </si>
  <si>
    <t>Stv- Biurko do sali VIP - dostawa i montaż</t>
  </si>
  <si>
    <t>306</t>
  </si>
  <si>
    <t>Ft - Fotele do sali VIP - dostawa i montaż</t>
  </si>
  <si>
    <t>307</t>
  </si>
  <si>
    <t>Stn - Stoliki niskie - dostawa i montaż</t>
  </si>
  <si>
    <t>308</t>
  </si>
  <si>
    <t>B8a (2 zestawy) - w zestawie zlewozmywak stalowy 1 komorowy z ociekaczem (zl2), oraz bateria -wg projektu branżowego. Na zestaw składa się : szafka pod zlewozmywak 80x60x85 - 1 szt., szafka stojąca 52x60x85 z 2 półkami - 1 szt., szafka stojąca 60x60x8</t>
  </si>
  <si>
    <t>309</t>
  </si>
  <si>
    <t>B8b - w zestawie zlewozmywak stalowy 1 komorowy z ociekaczem (zl2), oraz bateria stojąca na blacie-wg projektu branżowego, umywalka um5 z baterią - wg projektu branżowego. Na zestaw składa się : szafka pod zlewozmywak 80x60x85 - 1 szt., szafka pod umy</t>
  </si>
  <si>
    <t>310</t>
  </si>
  <si>
    <t>B8c - w zestawie zlewozmywak stalowy (zl1), oraz bateria-wg projektu branżowego. Na zestaw składa się : szafka pod zlewozmywak 60x60x85 - 1 szt., szafka stojąca 40x60x85 z 2 półkami - 1 szt., szafka stojąca 60x60x85 z 2 półkami  - 1 szt, szafka stojąc</t>
  </si>
  <si>
    <t>311</t>
  </si>
  <si>
    <t>M - dozowniki mydła w płynie ze stali nierdzewnej matowej - dostawa i montaż</t>
  </si>
  <si>
    <t>312</t>
  </si>
  <si>
    <t>Pt - pojemniki na papier toaletowy ze stali nierdzewnej matowej - dostawa i montaż</t>
  </si>
  <si>
    <t>313</t>
  </si>
  <si>
    <t>Su - elektryczne suszarki do rąk ze stali nierdzewnej matowej - dostawa i montaż</t>
  </si>
  <si>
    <t>314</t>
  </si>
  <si>
    <t>Kosze otwierane przyciskiem pedałowym z tworzywa sztucznego, białe - dostawa i montaż</t>
  </si>
  <si>
    <t>315</t>
  </si>
  <si>
    <t>Kosze otwierane przyciskiem pedałowym ze stali nierdzewnej matowej - dostawa i montaż</t>
  </si>
  <si>
    <t>316</t>
  </si>
  <si>
    <t>Kosze z otwartą pokrywą, stal matowa - dostawa i montaż</t>
  </si>
  <si>
    <t>317</t>
  </si>
  <si>
    <t>Kosze z otwartą pokrywą, białe - dostawa i montaż</t>
  </si>
  <si>
    <t>318</t>
  </si>
  <si>
    <t>Szczotka do WC z uchwytem ze stali nierdzewnej matowej - dostawa i montaż</t>
  </si>
  <si>
    <t>319</t>
  </si>
  <si>
    <t>Lu1-Lu3 - Lustra - dostawa i montaż</t>
  </si>
  <si>
    <t>320</t>
  </si>
  <si>
    <t>Lu4 - Lustra - dostawa i montaż</t>
  </si>
  <si>
    <t>321</t>
  </si>
  <si>
    <t>Haczyki do szatni i umywalni - dostawa i montaż</t>
  </si>
  <si>
    <t>322</t>
  </si>
  <si>
    <t>Sz1-Sz3 - Szafki ubraniowe  wodoodporne HPL - dostawa i montaż</t>
  </si>
  <si>
    <t>323</t>
  </si>
  <si>
    <t>Sz4 - Szafki ubraniowe  pracownicze - dostawa i montaż</t>
  </si>
  <si>
    <t>324</t>
  </si>
  <si>
    <t>M1 - Ławka szatniowa - dostawa i montaż</t>
  </si>
  <si>
    <t>325</t>
  </si>
  <si>
    <t>Wi1 - Wieszaki szatniowe - dostawa i montaż</t>
  </si>
  <si>
    <t>326</t>
  </si>
  <si>
    <t>Wi2 - Wieszaki szatniowe - dostawa i montaż</t>
  </si>
  <si>
    <t>327</t>
  </si>
  <si>
    <t>Wi3 - Wieszaki szatniowe - dostawa i montaż</t>
  </si>
  <si>
    <t>Pozostałe roboty elewacyjne</t>
  </si>
  <si>
    <t>Budowa linii zasilajacych - sieci zewnętrzne</t>
  </si>
  <si>
    <t>1</t>
  </si>
  <si>
    <t>Kopanie rowów dla kabli w sposób ręczny w gruncie kat. III</t>
  </si>
  <si>
    <t>2</t>
  </si>
  <si>
    <t>Nasypanie warstwy piasku na dnie rowu kablowego o szerokości do 0.6 m</t>
  </si>
  <si>
    <t>3</t>
  </si>
  <si>
    <t>Układanie kabli o masie do 3.0 kg/m w rowach kablowych ręcznie</t>
  </si>
  <si>
    <t>4</t>
  </si>
  <si>
    <t>Układanie kabli o masie do 3.0 kg/m w rurach, pustakach lub kanałach zamkniętych</t>
  </si>
  <si>
    <t>5</t>
  </si>
  <si>
    <t>Układanie uziomów w rowach kablowych</t>
  </si>
  <si>
    <t>6</t>
  </si>
  <si>
    <t>Wywóz ziemi samochodami skrzyniowymi na odległość do 1 km grunt.kat. III</t>
  </si>
  <si>
    <t>7</t>
  </si>
  <si>
    <t>Składowanie ziemii</t>
  </si>
  <si>
    <t>8</t>
  </si>
  <si>
    <t>Barierki ochronne z desek na słupkach drewnianych - rozebranie</t>
  </si>
  <si>
    <t>Zasypywanie rowów dla kabli wykonanych ręcznie w gruncie kat. III</t>
  </si>
  <si>
    <t>Montaż rozdzielnic</t>
  </si>
  <si>
    <t>Skrzynki i rozdzielnice skrzynkowe o masie do 300 kg wraz z konstrukcją mocowaną do podłoża przez przykręcenie - RG</t>
  </si>
  <si>
    <t>Skrzynki i rozdzielnice skrzynkowe o masie do 50 kg wraz z konstrukcją mocowaną do podłoża przez przykręcenie</t>
  </si>
  <si>
    <t>Pomiary rozdzielnic prądu zmiennego lub stałego niskiego napięcia za każde następne 5 pól powyżej 20</t>
  </si>
  <si>
    <t>Pomiar przekładników prądowych Ferrantiego</t>
  </si>
  <si>
    <t>Pomiar stycznika NN na prąd do 100A</t>
  </si>
  <si>
    <t>Pomiar stycznika NN na prąd do 25A</t>
  </si>
  <si>
    <t>Budowa tras kablowych</t>
  </si>
  <si>
    <t>Montaż na gotowym podłożu konstrukcji wsporczych przykręcanych do 15 kg na ścianie (do 4 mocow.)</t>
  </si>
  <si>
    <t>Montaż ekorytek kablowych pod posadzka</t>
  </si>
  <si>
    <t>Układanie kabli o masie do 0.5 kg/m w korytach i kanałach elektroinstalacyjnych YKY 3x6</t>
  </si>
  <si>
    <t>Przewody kabelkowe o łącznym przekroju żył do 7.5 mm2 układane w gotowych korytkach i na drabinkach bez mocowania YDYżo 3x1,5</t>
  </si>
  <si>
    <t>Przewody kabelkowe o łącznym przekroju żył do 7.5 mm2 układane w gotowych korytkach i na drabinkach bez mocowania YDYżo 3x2,5</t>
  </si>
  <si>
    <t>Instalacja gniazd i zasilania urządzeń</t>
  </si>
  <si>
    <t>Gniazda instalacyjne wtyczkowe ze stykiem ochronnym podtynkowe 2-biegunowe końcowe o obciążalności do 16 A i przekroju przewodów do 2.5 mm2</t>
  </si>
  <si>
    <t>Gniazda instalacyjne wtyczkowe ze stykiem ochronnym bryzgoszczelne 3-biegunowe przykręcane o obciążalności do 16 A i przekroju przewodów do 2.5 mm2</t>
  </si>
  <si>
    <t>Sprawdzenie i pomiar 1-fazowego obwodu elektrycznego niskiego napięcia</t>
  </si>
  <si>
    <t>Badania i pomiary instalacji skuteczności zerowania (pierwszy pomiar)</t>
  </si>
  <si>
    <t>Badania i pomiary instalacji skuteczności zerowania (każdy następny pomiar)</t>
  </si>
  <si>
    <t>Instalacja oświetleniowa</t>
  </si>
  <si>
    <t>Montaż  sterownika DALI</t>
  </si>
  <si>
    <t>Montaż czujki ruchu- DA3</t>
  </si>
  <si>
    <t>Montaż czujki ruchu- multisensor</t>
  </si>
  <si>
    <t>Montaż elementów obsługowych - panel sterujący</t>
  </si>
  <si>
    <t>Oprawy oświetleniowe liniowa LED 21W</t>
  </si>
  <si>
    <t>Oprawy oświetleniowe liniowa LED 32W</t>
  </si>
  <si>
    <t>Oprawy oświetleniowe liniowa LED 32W _ DALI</t>
  </si>
  <si>
    <t>Oprawy oświetleniowe liniowa LED 43W _ DALI</t>
  </si>
  <si>
    <t>Oprawy oświetleniowe kinket LED 65W</t>
  </si>
  <si>
    <t>Oprawy oświetleniowe zawieszana LED 95W</t>
  </si>
  <si>
    <t>Oprawy oświetleniowe liniowa LED 85W-DALI</t>
  </si>
  <si>
    <t>Oprawy oświetleniowe liniowa LED 39W - DALI</t>
  </si>
  <si>
    <t>Oprawy oświetleniowe liniowa LED 85W</t>
  </si>
  <si>
    <t>Oprawy oświetleniowe liniowa LED 23W - DALI</t>
  </si>
  <si>
    <t>Oprawy oświetleniowe liniowa LED 23W</t>
  </si>
  <si>
    <t>Oprawy oświetleniowe typu downlight LED 23W</t>
  </si>
  <si>
    <t>Oprawy oświetleniowe zawieszana LED 33W</t>
  </si>
  <si>
    <t>Oprawy oświetleniowe przykręcane LED 50W DALI</t>
  </si>
  <si>
    <t>Oprawy oświetleniowe przykręcane LED 50W</t>
  </si>
  <si>
    <t>Oprawy oświetleniowe przykręcane LED 60W</t>
  </si>
  <si>
    <t>Oprawy oświetleniowe przykręcane LED 39W</t>
  </si>
  <si>
    <t>Szyny systemu XTS montowane nastropowo RAL9016</t>
  </si>
  <si>
    <t>oprawy na szynoprzewód LED 12W</t>
  </si>
  <si>
    <t>Oświetlenie pod trybunami</t>
  </si>
  <si>
    <t>Oprawy oświetleniowe przykręcane LED 385W DALI</t>
  </si>
  <si>
    <t>Oprawy oświetleniowe przykręcane LED 349W DALI</t>
  </si>
  <si>
    <t>Oprawy oświetleniowe przykręcane LED 336W DALI</t>
  </si>
  <si>
    <t>Oprawy oświetleniowe przykręcane LED 299W DALI</t>
  </si>
  <si>
    <t>Oprawy oświetleniowe przykręcane LED 285W DALI</t>
  </si>
  <si>
    <t>Oprawy oświetleniowe przykręcane LED 242W DALI</t>
  </si>
  <si>
    <t>Oprawy oświetleniowe przykręcane LED 235W DALI</t>
  </si>
  <si>
    <t>Oprawy oświetleniowe przykręcane LED 191W DALI</t>
  </si>
  <si>
    <t>Oprawy typu projektor LED</t>
  </si>
  <si>
    <t>Instalacja oświetleniowa awaryjna</t>
  </si>
  <si>
    <t>Oprawy oświetleniowe przykręcane awaryjne AW1</t>
  </si>
  <si>
    <t>Oprawy oświetleniowe przykręcane awaryjne AW2</t>
  </si>
  <si>
    <t>Oprawy oświetleniowe przykręcane awaryjne AW3</t>
  </si>
  <si>
    <t>Oprawy oświetleniowe przykręcane awaryjne AW4</t>
  </si>
  <si>
    <t>Oprawy oświetleniowe przykręcane awaryjne AW5</t>
  </si>
  <si>
    <t>Oprawy oświetleniowe przykręcane awaryjne AW6</t>
  </si>
  <si>
    <t>Oprawy oświetleniowe przykręcane awaryjne EW1</t>
  </si>
  <si>
    <t>Oprawy oświetleniowe przykręcane awaryjne EW2</t>
  </si>
  <si>
    <t>Oprawy oświetleniowe przykręcane awaryjne EW3</t>
  </si>
  <si>
    <t>Instalacja odgromowa</t>
  </si>
  <si>
    <t>Montaż zwodów poziomych nienaprężanych z pręta o śr.do 10mm na dachu płaskim na wspornikach</t>
  </si>
  <si>
    <t>Łączenie pręta o śr.do 10mm na dachu za pomoca złączy skręcanych uniwersalnych krzyżowych</t>
  </si>
  <si>
    <t>Montaż przewodów odprowadzających instalacji odgromowej na budynkach na kołkach wstrzeliwanych - bednarka do 120 mm2</t>
  </si>
  <si>
    <t>Montaż złączy kontrolnych z połączeniem drut-płaskownik w instalacji uziemiającej i odgromowej - podtynkowe</t>
  </si>
  <si>
    <t>Układanie bednarki w rowach kablowych - bednarka ze stali nierdzewnej do 120mm2</t>
  </si>
  <si>
    <t>Układanie bednarki w kanałach przez przyspawanie do konstrukcji - bednarka do 120 mm2</t>
  </si>
  <si>
    <t>Przewody izolowane jednożyłowe o przekroju do 70 mm2 LgY 16 do miejsciowych połączeń wyrównawczych</t>
  </si>
  <si>
    <t>Montaż na gotowym podłożu Szyn uziemiających</t>
  </si>
  <si>
    <t>Budowa stacji kontenerowej zewnętrznej</t>
  </si>
  <si>
    <t>Budynek prefabrykowany stacji kontenerowej</t>
  </si>
  <si>
    <t>bud.</t>
  </si>
  <si>
    <t>Montaż wolnostojący rozdzielnic,szaf,pulpitów,tablic przekażnikowych i nastawczych o masie do 1500 kgrozdzielnia SN</t>
  </si>
  <si>
    <t>Montaż wolnostojący rozdzielnic,szaf,pulpitów,tablic przekażnikowych i nastawczych o masie do 250 kgrozidzelnia RNN</t>
  </si>
  <si>
    <t>Montaż wolnostojący rozdzielnic,szaf,pulpitów,tablic przekażnikowych i nastawczych o masie do 250 kgrozidzelnia TP</t>
  </si>
  <si>
    <t>Montaż wolnostojący rozdzielnic,szaf,pulpitów,tablic przekażnikowych i nastawczych o masie do 250 kgbateria kondensatorów</t>
  </si>
  <si>
    <t>Przyklejanie tabliczek opisowych</t>
  </si>
  <si>
    <t>Montaż uziomów lub przewodów uziemiających w gruncie kat.III</t>
  </si>
  <si>
    <t>Mechaniczne pogrążanie uziomów pionowych prętowych w gruncie kat III</t>
  </si>
  <si>
    <t>Sprawdzenie i pomiary przekaźników prądowych lub napięciowych jednozakresowych</t>
  </si>
  <si>
    <t>Sprawdzenie i pomiary obwodów sygnalizacyjnych</t>
  </si>
  <si>
    <t>Badania i pomiary instalacji uziemiającej (pierwszy pomiar)</t>
  </si>
  <si>
    <t>Montaż szafy dystrybucyjnej 19", 600x600, wysokość 24U, stojącej</t>
  </si>
  <si>
    <t>Montaż wyposażenia szafy dystrybucyjnej 19" - panel wentylacyjny z termostatem 1U</t>
  </si>
  <si>
    <t>Montaż wyposażenia szafy dystrybucyjnej 19" - panel zasilający 8 portowy (listwa) z bolcem</t>
  </si>
  <si>
    <t>Montaż wyposażenia szafy dystrybucyjnej 19" -  panel porządkujący 1U</t>
  </si>
  <si>
    <t>Montaż wyposażenia szafy dystrybucyjnej 19" -  panel porządkujący 2U</t>
  </si>
  <si>
    <t>Montaż przełącznic światłowodowych, przełącznica panelowa 19" 1U</t>
  </si>
  <si>
    <t>Montaż wyposażenia szafy dystrybucyjnej 19" - panel 19” 1U 24xRJ45 kat. 6</t>
  </si>
  <si>
    <t>Montaż wyposażenia szafy dystrybucyjnej 19" - panel 19” 1U Swich 24xRJ45 kat. 6</t>
  </si>
  <si>
    <t>Układanie w korytkach, drabinkach i rurkach kabla światłowodowego 2J</t>
  </si>
  <si>
    <t>Montaż złączy końcowych kabli światłowodowych, kabel tubowy, jeden spajany światłowód</t>
  </si>
  <si>
    <t>złącze</t>
  </si>
  <si>
    <t>Montaż złączy końcowych kabli światłowodowych, kabel tubowy, dodatek za każdy następny spajany światłowód</t>
  </si>
  <si>
    <t>Pomiary reflektometryczne linii światłowodowych, pomiary końcowe odcinka regeneratorowego z przełącznicy, mierzony 1 światłowód</t>
  </si>
  <si>
    <t>Pomiary tłumienności optycznej linii światłowodowych metodą transmisyjną, pomiar przeprowadzany razem z innymi pomiarami, mierzony 1 światłowód</t>
  </si>
  <si>
    <t>Pomiary tłumienności odbicia wstecznego (reflektancji) złączek światłowodowych, pomiar przeprowadzany razem z innymi pomiarami, mierzony 1 światłowód</t>
  </si>
  <si>
    <t>zakończ</t>
  </si>
  <si>
    <t>Układanie okablowania strukturalnego - kabel UTP kat. 5e LSZH 4 pary</t>
  </si>
  <si>
    <t>Montaż puszki natynkowej 1 modułowej</t>
  </si>
  <si>
    <t>Montaż - uchwyt z ramką systemowy 2 modułowy do osprzętu</t>
  </si>
  <si>
    <t>Montaż - adapter do gniazda RJ45 kat.5e</t>
  </si>
  <si>
    <t>Montaż - gniazdo RJ45 kat.5e w module systemowym</t>
  </si>
  <si>
    <t>Podłączenie kabla UTP kat. 5e LSZH 4 pary, pierwsze 2 pary</t>
  </si>
  <si>
    <t>Podłączenie kabla UTP kat. 5e LSZH 4 pary, każde następne 2 pary</t>
  </si>
  <si>
    <t>Montaż instalacji niskoprądowej - system DSO</t>
  </si>
  <si>
    <t>Montaż kompaktowej jednostko kontroli -11 slotów kontrolnych</t>
  </si>
  <si>
    <t>Montaż kompaktowej jednostko kontroli -11 slotów kontrolnych z LCD</t>
  </si>
  <si>
    <t>Montaż dodatkowej karty kontroli - karta adresowa do 4 głośników</t>
  </si>
  <si>
    <t>Montaż dodatkowej karty kontroli - karta adresowa do 2 głośników</t>
  </si>
  <si>
    <t>Montaż dodatkowej karty kontroli - karta 8 wejśc logicznych</t>
  </si>
  <si>
    <t>Montaż elementów obsługowych - mikrofon strażaka</t>
  </si>
  <si>
    <t>Montaż elementów obsługowych - mikrofon strefowy</t>
  </si>
  <si>
    <t>Montaż dodatkowej karty funkcyjnej  - interface audio/RS 486</t>
  </si>
  <si>
    <t>Montaż dodatkowego wyposażenia systemu DSO - wzmacniacz mocy 160W klasa D</t>
  </si>
  <si>
    <t>Montaż dodatkowego wyposażenia systemu DSO - menadzer zasilania</t>
  </si>
  <si>
    <t>Montaż dodatkowego wyposażenia systemu DSO - zasilacz</t>
  </si>
  <si>
    <t>Montaż dodatkowego wyposażenia systemu DSO - rama zasilaczy systemowych</t>
  </si>
  <si>
    <t>Montaż dodatkowego wyposażenia systemu DSO - akumulator 12V 75Ah</t>
  </si>
  <si>
    <t>Montaż dodatkowego wyposażenia systemu DSO - akumulator 12V 100Ah</t>
  </si>
  <si>
    <t>Montaż sygnalizatora akustycznego głośnik pożarowy moc  6W średnica 13cm</t>
  </si>
  <si>
    <t>Montaż sygnalizatora akustycznego głośnik pożarowy moc  6W średnica 20cm</t>
  </si>
  <si>
    <t>Montaż sygnalizatora akustycznego głośnik pożarowy naścienny</t>
  </si>
  <si>
    <t>Montaż sygnalizatora akustycznego - pożarowa kolumna liniowa 60W</t>
  </si>
  <si>
    <t>Montaż sygnalizatora akustycznego - głośnik dużej mocy</t>
  </si>
  <si>
    <t>Montaż wyposażenia szaf dystrybucyjnych 19" - przełącznik sieciowy</t>
  </si>
  <si>
    <t>Montaż elementów obsługowych - 32 kanałowa konsolta cyfrowa</t>
  </si>
  <si>
    <t>Montaż elementów obsługowych - bezprzewodowy sysem mikrofonowy - 2 mikrofony do ręki</t>
  </si>
  <si>
    <t>Montaż elementów obsługowych - mikrofon dynamiczny VOCAL</t>
  </si>
  <si>
    <t>Montaż szaf dystrybucyjnych 19"  -  mobilna szafa rack 16U</t>
  </si>
  <si>
    <t>Układanie kabli teletechnicznych o ilości par do 10</t>
  </si>
  <si>
    <t>Przewody kabelkowe o łącznym przekroju żył do 7.5 mm2 układane na konstrukcji metalowej - kabel do TV</t>
  </si>
  <si>
    <t>Przewody kabelkowe o łącznym przekroju żył do 7.5 mm2 układane na konstrukcji metalowej HTKSH 1x2x1,0mm PH90</t>
  </si>
  <si>
    <t>Przewody kabelkowe o łącznym przekroju żył do 7.5 mm2 układane na konstrukcji metalowej HTKSH 1x2x1,4 mm PH90</t>
  </si>
  <si>
    <t>Przewody kabelkowe o łącznym przekroju żył do 7.5 mm2 układane na konstrukcji metalowej HTKSH 1x2x1,4mm PH90</t>
  </si>
  <si>
    <t>Układanie kabli teletechnicznych o ilości par do 10 F/UTP cat.5e 4x2x0,5mm</t>
  </si>
  <si>
    <t>Układanie kabli teletechnicznych LDWS100TNC10</t>
  </si>
  <si>
    <t>Uruchomienie systemu DSO - linia transmisji</t>
  </si>
  <si>
    <t>Sprawdzenie i uruchomienie  systemu + pomiary</t>
  </si>
  <si>
    <t>Montaż instalacji niskoprądowej - kamera</t>
  </si>
  <si>
    <t>Montaż elementów systemu telewizji użytkowej - stacja operatorska</t>
  </si>
  <si>
    <t>Montaż elementów systemu telewizji użytkowej - kamera TVU wewnętrzna - kamera kopułkowa</t>
  </si>
  <si>
    <t>Montaż elementów systemu telewizji użytkowej - kamera TVU wewnętrzna - kamera oprotowa</t>
  </si>
  <si>
    <t>Montaż elementów systemu telewizji użytkowej - kamera TVU wewnętrzna - kamera typu BULLET</t>
  </si>
  <si>
    <t>Dodatek za utrudnienia przy montażu elementów systemu TVU - wysokość powyżej 4 m</t>
  </si>
  <si>
    <t>Montaż elementów obsługowych - mikrofon zewnętrzny do kamer IP</t>
  </si>
  <si>
    <t>Montaż rejestratora</t>
  </si>
  <si>
    <t>Montaż elementów systemu telewizji użytkowej - dysk twardy</t>
  </si>
  <si>
    <t>Uruchomienie systemu TVU - linia transmisji danych i parametrów sterujących</t>
  </si>
  <si>
    <t>Montaż instalacji niskoprądowej - system SSP</t>
  </si>
  <si>
    <t>Montaż kompaktowej jednostko kontroli  centrala syg pożaru</t>
  </si>
  <si>
    <t>Montaż czujek pożarowych - wielosensorowa czujka dymu i ciepła</t>
  </si>
  <si>
    <t>Montaż czujek pożarowych - liniowa czujka dymu</t>
  </si>
  <si>
    <t>Montaż czujek pożarowych -Wielosensorowa czujka dymu i płomienia</t>
  </si>
  <si>
    <t>Montaż dodatkowych urządzeń i elementów SAP - dodatkowe zewnętrzne wskaźniki zadziałania w wykonaniu konwencjonalnym w uprzednio zainstalowanych gniazdach i obudowach wraz ze sprawdzeniem</t>
  </si>
  <si>
    <t>Montaż dodatkowych urządzeń i elementów SAP na gotowym podłożu z podłączeniem - element kontrolno-sterujący</t>
  </si>
  <si>
    <t>Montaż dodatkowych urządzeń i elementów SAP na gotowym podłożu z podłączeniem - zasilacz budowrowy</t>
  </si>
  <si>
    <t>Przewody kabelkowe o łącznym przekroju żył do 7.5 mm2 układane na konstrukcji metalowej YnTKSYekw 1x2x0,8</t>
  </si>
  <si>
    <t>Uruchomienie i pomiary linii dozorowych adresowych - do 128 adresów</t>
  </si>
  <si>
    <t>lin.</t>
  </si>
  <si>
    <t>System zamknięć P-POŻ</t>
  </si>
  <si>
    <t>Montaż kompaktowej centrali zamknięć p-poż</t>
  </si>
  <si>
    <t>Montaż ręcznych przycisków wyzwalania centrali p-poż</t>
  </si>
  <si>
    <t>Przewody kabelkowe o łącznym przekroju żył do 7.5 mm2 układane na konstrukcji metalowej YnTKSYekw 2x2x0,8</t>
  </si>
  <si>
    <t>Uruchomienie i pomiary linii dozorowych adresowych - do 48 adresów</t>
  </si>
  <si>
    <t>System oddymiania klatki schodowej</t>
  </si>
  <si>
    <t>Montaż kompaktowej centrali oddymiania</t>
  </si>
  <si>
    <t>Montaż elektromechanicznych elementów sterujących - Siłownik klapy p-poż</t>
  </si>
  <si>
    <t>Montaż elektromechanicznych elementów sterujących - Siłownik drzwi wejściowych</t>
  </si>
  <si>
    <t>Montaż elektromechanicznych elementów blokujących -elektromotoryczny do drzwi wejściowych</t>
  </si>
  <si>
    <t>Montaż ręcznych przycisków oddymiania</t>
  </si>
  <si>
    <t>Montaż ręcznych przycisków przewietrzania</t>
  </si>
  <si>
    <t>Montaż elementów sterowania - Czujka deszczu i wiatru (stacja pogodowa)</t>
  </si>
  <si>
    <t>Przewody kabelkowe o łącznym przekroju żył do 7.5 mm2 układane na konstrukcji metalowej YnTKSY 2x2x0,8</t>
  </si>
  <si>
    <t>Przewody kabelkowe o łącznym przekroju żył do 7.5 mm2 układane na konstrukcji metalowej YnTKSY 4x2x0,8</t>
  </si>
  <si>
    <t>Przewody kabelkowe o łącznym przekroju żył do 7.5 mm2 układane na konstrukcji metalowej HDGs PH90 3x2,5</t>
  </si>
  <si>
    <t>Przewody kabelkowe o łącznym przekroju żył do 7.5 mm2 układane na konstrukcji metalowej (N)HXH FE 180/E90 2x1,5mm2</t>
  </si>
  <si>
    <t>Instalacje elektyczne</t>
  </si>
  <si>
    <t>Instalacje teletechniczne</t>
  </si>
  <si>
    <t>Instalacje telekomunikacyjne</t>
  </si>
  <si>
    <t>Instalacja chłodu</t>
  </si>
  <si>
    <t>Urządzenia</t>
  </si>
  <si>
    <t>Agregat wody lodowej  wraz z kompletnym modulem hydraulicznym oraz zbiornikiem buforowym 500dm3, akcesoria zgodnie z załącznikiem w opisie technicznym, Q_chl=407,3kW, EER=2,96, ESEER=4,18, N_el=188,3kW/400V,</t>
  </si>
  <si>
    <t>Agregat wody lodowej  wraz z kompletnym modulem hydraulicznym, akcesoria zgodnie z załącznikiem w opisie technicznym, Q_chl=126,5kW, EER=3,14, ESEER=4,26, N_el=58,7kW/400V,</t>
  </si>
  <si>
    <t>Klimakonwektor wentylatorowy, 4-rurowy, kasetonowy,  wraz z zestawem mieszającym z siłownikiem oraz automatyką i okablowaniem, Q_chł=2,1kW, Q_grz=4,5kW</t>
  </si>
  <si>
    <t>Klimakonwektor wentylatorowy, 4-rurowy, kasetonowy, wraz z zestawem mieszającym z siłownikiem oraz automatyką i okablowaniem, Q_chł=3,5kW, Q_grz=4,5kW</t>
  </si>
  <si>
    <t>Klimakonwektor wentylatorowy, 4-rurowy, kasetonowy,  wraz z zestawem mieszającym z siłownikiem oraz automatyką i okablowaniem, Q_chł=4,4kW, Q_grz=4,8kW</t>
  </si>
  <si>
    <t>Klimakonwektor wentylatorowy, 4-rurowy, kasetonowy,  wraz z zestawem mieszającym z siłownikiem oraz automatyką i okablowaniem, Q_chł=2,0kW, Q_grz=4,6kW</t>
  </si>
  <si>
    <t>Rury</t>
  </si>
  <si>
    <t>Rurociągi w instalacjach c.o. stalowe o śr. zewnętrznej 150 mm o połączeniach spawanych</t>
  </si>
  <si>
    <t>Rurociągi w instalacjach c.o. stalowe o śr. zewnętrznej 125 mm o połączeniach spawanych</t>
  </si>
  <si>
    <t>Rurociągi stalowe o śr. nominalnej 100 mm o połączeniach spawanych na ścianach w budynkach</t>
  </si>
  <si>
    <t>Rurociągi stalowe o średnicy nominalnej 80,0mm o połączeniach spawanych, na ścianach w budynkach</t>
  </si>
  <si>
    <t>Rurociągi stalowe o średnicy nominalnej 65mm o połączeniach spawanych, na ścianach w budynkach</t>
  </si>
  <si>
    <t>Rurociągi stalowe o średnicy nominalnej 50,0mm o połączeniach spawanych, na ścianach w budynkach</t>
  </si>
  <si>
    <t>Rurociągi stalowe o średnicy nominalnej 40mm o połączeniach spawanych, na ścianach w budynkach</t>
  </si>
  <si>
    <t>Rurociągi stalowe o średnicy nominalnej 32mm o połączeniach spawanych, na ścianach w budynkach</t>
  </si>
  <si>
    <t>Rurociągi stalowe o średnicy nominalnej 25mm o połączeniach spawanych, na ścianach w budynkach</t>
  </si>
  <si>
    <t>Rurociągi stalowe o średnicy nominalnej 20,0mm o połączeniach spawanych, na ścianach w budynkach</t>
  </si>
  <si>
    <t>Montaż rur preizolowanych DN100 gr. izolacji 100mm</t>
  </si>
  <si>
    <t>Montaż rur preizolowanych DN100 gr. izolacji 50mm</t>
  </si>
  <si>
    <t>Montaż rur preizolowanych DN150 gr. izolacji 150mm</t>
  </si>
  <si>
    <t>Montaż rur preizolowanych DN150 gr. izolacji 50mm</t>
  </si>
  <si>
    <t>Kolano 90° Preizolowane, grubość izolacji 100mm DN100</t>
  </si>
  <si>
    <t>Kolano 45° Preizolowane, grubość izolacji 100mm DN100</t>
  </si>
  <si>
    <t>Kolano 90° Preizolowane, grubość izolacji 100mm DN50</t>
  </si>
  <si>
    <t>Kolano 90° Preizolowane, grubość izolacji 100mm DN150</t>
  </si>
  <si>
    <t>Otulina kauczukowa, (40°C)=0,035W/mK o średnicy wewn. 114 mm gr. 50mm</t>
  </si>
  <si>
    <t>Otulina kauczukowa, (40°C)=0,035W/mK o średnicy wewn. 140 mm gr. 50mm</t>
  </si>
  <si>
    <t>Otulina kauczukowa, (40°C)=0,035W/mK o średnicy wewn. 205 mm gr. 50mm</t>
  </si>
  <si>
    <t>Otulina kauczukowa, (40°C)=0,035W/mK o średnicy wewn. 28 mm gr. 15mm</t>
  </si>
  <si>
    <t>Otulina kauczukowa, (40°C)=0,035W/mK o średnicy wewn. 35 mm gr. 15mm</t>
  </si>
  <si>
    <t>Otulina kauczukowa, (40°C)=0,035W/mK o średnicy wewn. 42 mm gr. 20mm</t>
  </si>
  <si>
    <t>Otulina kauczukowa, (40°C)=0,035W/mK o średnicy wewn. 48 mm gr. 25mm</t>
  </si>
  <si>
    <t>Otulina kauczukowa, (40°C)=0,035W/mK o średnicy wewn. 60 mm gr. 30mm</t>
  </si>
  <si>
    <t>Otulina kauczukowa, (40°C)=0,035W/mK o średnicy wewn. 76 mm gr. 35mm</t>
  </si>
  <si>
    <t>Otulina kauczukowa, (40°C)=0,035W/mK o średnicy wewn. 89 mm gr. 50mm</t>
  </si>
  <si>
    <t>Armatura</t>
  </si>
  <si>
    <t>Zawory kołnierzowy o śr. nominalnej 150 mm</t>
  </si>
  <si>
    <t>Zawory kołnierzowy o śr. nominalnej 100 mm</t>
  </si>
  <si>
    <t>Zawory kołnierzowe o śr. nominalnej 80 mm</t>
  </si>
  <si>
    <t>Zawory przelotowe i zwrotne o połączeniach gwintowanych o śr. nominalnej 32 mm</t>
  </si>
  <si>
    <t>Zawory przelotowe i zwrotne o połączeniach gwintowanych o śr. nominalnej 25 mm</t>
  </si>
  <si>
    <t>Zawory przelotowe i zwrotne o połączeniach gwintowanych o śr. nominalnej 25 mm - mycie chemiczne</t>
  </si>
  <si>
    <t>Zawory przelotowe i zwrotne o połączeniach gwintowanych o śr. nominalnej 20 mm</t>
  </si>
  <si>
    <t>Zawory przelotowe i zwrotne o połączeniach gwintowanych o śr. nominalnej 20 mm - uzupełnienie zładu</t>
  </si>
  <si>
    <t>Zawory kołpakowe o śr. nominalnej 20 mm</t>
  </si>
  <si>
    <t>Zawory bezpieczeństwa o śr. nominalnej 25 mm</t>
  </si>
  <si>
    <t>Zawory bezpieczeństwa o śr. nominalnej 20 mm</t>
  </si>
  <si>
    <t>Wielofunkcyjny zawór automatyczny kołnierz o śr. nominalnej 125 mm</t>
  </si>
  <si>
    <t>Wielofunkcyjny zawór automatyczny kołnierz o śr. nominalnej 65 mm</t>
  </si>
  <si>
    <t>Wielofunkcyjny zawór automatyczny kołnierz o śr. nominalnej 25 mm</t>
  </si>
  <si>
    <t>Wielofunkcyjny zawór automatyczny kołnierz o śr. nominalnej 20 mm</t>
  </si>
  <si>
    <t>Wielofunkcyjny zawór automatyczny kołnierz o śr. nominalnej 15 mm</t>
  </si>
  <si>
    <t>Zawór ręczny PN16 o śr. nominalnej 125 mm</t>
  </si>
  <si>
    <t>Zawór ręczny PN16 o śr. nominalnej 65 mm</t>
  </si>
  <si>
    <t>Zawór ręczny PN16 o śr. nominalnej 25 mm</t>
  </si>
  <si>
    <t>Termometr bimetaliczny  63mm G1/2"  0-100 st. C</t>
  </si>
  <si>
    <t>Manometr z kurkiem  63mm 0-6bar</t>
  </si>
  <si>
    <t>Separator powietrza i filtroodmulnik 100 mm</t>
  </si>
  <si>
    <t>Separator powietrza i filtroodmulnik 150 mm</t>
  </si>
  <si>
    <t>Naczynie wzbiorcze V=140dm3</t>
  </si>
  <si>
    <t>Naczynie wzbiorcze V=250dm3</t>
  </si>
  <si>
    <t>Zawory odpowietrzające automatyczne o średnicy nominalnej 15mm</t>
  </si>
  <si>
    <t>40% roztwór glikolu etylenowego</t>
  </si>
  <si>
    <t>dm3</t>
  </si>
  <si>
    <t>Masa uszczelniająca do rur niepalnych</t>
  </si>
  <si>
    <t>Kompensator DN150</t>
  </si>
  <si>
    <t>Kompensator DN100</t>
  </si>
  <si>
    <t>Próby i płukanie instalacji</t>
  </si>
  <si>
    <t>Płukanie instalacji</t>
  </si>
  <si>
    <t>Próby szczelności instalacji chłodniczej</t>
  </si>
  <si>
    <t>urządzeń</t>
  </si>
  <si>
    <t>Próby instalacji chłodniczej z dokonaniem regulacji</t>
  </si>
  <si>
    <t>urządz</t>
  </si>
  <si>
    <t>Instalacja c.o.</t>
  </si>
  <si>
    <t>Grzejniki</t>
  </si>
  <si>
    <t>Grzejniki jednopłytowe 11/60/40</t>
  </si>
  <si>
    <t>Grzejniki jednopłytowe 11/60/50</t>
  </si>
  <si>
    <t>Grzejniki jednopłytowe 11/60/60</t>
  </si>
  <si>
    <t>Grzejniki jednopłytowe 11/60/70</t>
  </si>
  <si>
    <t>Grzejniki jednopłytowe 11/60/80</t>
  </si>
  <si>
    <t>Grzejniki jednopłytowe 11/60/120</t>
  </si>
  <si>
    <t>Grzejniki jednopłytowe 11/90/50</t>
  </si>
  <si>
    <t>Grzejniki jednopłytowe 11/90/60</t>
  </si>
  <si>
    <t>Grzejniki jednopłytowe 11/90/70</t>
  </si>
  <si>
    <t>Grzejniki jednopłytowe 11/90/110</t>
  </si>
  <si>
    <t>Grzejniki jednopłytowe 11/90/120</t>
  </si>
  <si>
    <t>Grzejniki jednopłytowe 11/90/140</t>
  </si>
  <si>
    <t>Grzejniki jednopłytowe 11/90/160</t>
  </si>
  <si>
    <t>Grzejniki jednopłytowe 11/90/200</t>
  </si>
  <si>
    <t>Grzejniki 21s/60/100</t>
  </si>
  <si>
    <t>Grzejniki 21s/90/70</t>
  </si>
  <si>
    <t>Grzejniki 21s/90/80</t>
  </si>
  <si>
    <t>Grzejniki 21s/90/90</t>
  </si>
  <si>
    <t>Grzejniki 21s/90/100</t>
  </si>
  <si>
    <t>Grzejniki 21s/90/160</t>
  </si>
  <si>
    <t>Grzejniki 21s/90/260</t>
  </si>
  <si>
    <t>Grzejniki płytowe 22/90/140</t>
  </si>
  <si>
    <t>Grzejniki płytowe 22/90/120</t>
  </si>
  <si>
    <t>Grzejniki płytowe 33/90/100</t>
  </si>
  <si>
    <t>Grzejniki płytowe 33/60/130</t>
  </si>
  <si>
    <t>Zawór trójdrogowy  kvs=10,0 + siłownik o średnicy nominalnej  20mm o średnicy nominalnej  25mm</t>
  </si>
  <si>
    <t>Zawór trójdrogowy  kvs=4,0 + siłownik o średnicy nominalnej  20mm</t>
  </si>
  <si>
    <t>Filtr osadnikowy siatkowy o średnicy nominalnej 25mm</t>
  </si>
  <si>
    <t>Filtr osadnikowy siatkowy o średnicy nominalnej 32mm</t>
  </si>
  <si>
    <t>Filtr osadnikowy siatkowy o śr.nom. 100 mm</t>
  </si>
  <si>
    <t>Zawór automatyczny o śr. nominalnej 32 mm</t>
  </si>
  <si>
    <t>Zawór automatyczny o śr. nominalnej 20 mm</t>
  </si>
  <si>
    <t>Zawory odcinające do grzejników o średnicy nominalnej 15mm</t>
  </si>
  <si>
    <t>Zawór automatyczny o śr. nominalnej 40 mm</t>
  </si>
  <si>
    <t>Zawór automatyczny o śr. nominalnej 25 mm</t>
  </si>
  <si>
    <t>Zawory ręczny o średnicy nominalnej 15mm</t>
  </si>
  <si>
    <t>Zawory ręczny o średnicy nominalnej 20mm</t>
  </si>
  <si>
    <t>Zawory ręczny o średnicy nominalnej 32mm</t>
  </si>
  <si>
    <t>Zawory ręczny o średnicy nominalnej 40mm</t>
  </si>
  <si>
    <t>Zawory ręczny o średnicy nominalnej 50mm</t>
  </si>
  <si>
    <t>Głowica termost + wkładka</t>
  </si>
  <si>
    <t>Rozdzielacz 3-obiegowy DN50</t>
  </si>
  <si>
    <t>Zawory odcinające o średnicy nominalnej 100mm</t>
  </si>
  <si>
    <t>Zawory zwrotne o średnicy nominalnej 100mm</t>
  </si>
  <si>
    <t>Zawory odcinające o średnicy nominalnej 65mm</t>
  </si>
  <si>
    <t>Zawory odcinające o średnicy nominalnej 50mm</t>
  </si>
  <si>
    <t>Zawory odcinające o średnicy nominalnej 32mm</t>
  </si>
  <si>
    <t>Zawory odcinające o średnicy nominalnej 25mm</t>
  </si>
  <si>
    <t>Zawory odcinające o średnicy nominalnej 20mm</t>
  </si>
  <si>
    <t>Zawory odcinające o średnicy nominalnej 15mm</t>
  </si>
  <si>
    <t>Zawory zwrotne o średnicy nominalnej 32mm</t>
  </si>
  <si>
    <t>Zawory zwrotne o średnicy nominalnej 25mm</t>
  </si>
  <si>
    <t>Regulator pogodowy</t>
  </si>
  <si>
    <t>Pompa  - 25/1-8 PN10 , H=31,2 kPa, V=0,3 dm3/s</t>
  </si>
  <si>
    <t>Pompa  - 32/1-10 PN 6/10 , H=38,5 kPa, V=0,2 dm3/s</t>
  </si>
  <si>
    <t>Pompa  -  32/1-10 PN 6/10, H=44,2 kPa, V=0,6 dm3/s</t>
  </si>
  <si>
    <t>Pompa  - 80/1-12 PN6 , H=66,7 kPa, V=9,1 dm3/s</t>
  </si>
  <si>
    <t>Masa uszczelniająca do rur palnych</t>
  </si>
  <si>
    <t>Preparat ochronny przed korozją i osadzaniem się kamienia</t>
  </si>
  <si>
    <t>Rurociągi stalowe ocynkowane o śr. nominalnej 100 mm o połączeniach spawanych na ścianach w budynkach</t>
  </si>
  <si>
    <t>Rurociągi stalowe ocynkowane o średnicy nominalnej 80,0mm o połączeniach spawanych, na ścianach w budynkach</t>
  </si>
  <si>
    <t>Rurociągi stalowe ocynkowane o średnicy nominalnej 76,0mm o połączeniach spawanych, na ścianach w budynkach</t>
  </si>
  <si>
    <t>Rurociągi stalowe ocynkowane o średnicy nominalnej 50,0mm o połączeniach spawanych, na ścianach w budynkach</t>
  </si>
  <si>
    <t>Rurociągi stalowe ocynkowane o średnicy nominalnej 35,0mm o połączeniach spawanych, na ścianach w budynkach</t>
  </si>
  <si>
    <t>Rurociągi stalowe ocynkowane o średnicy nominalnej 28,0mm o połączeniach spawanych, na ścianach w budynkach</t>
  </si>
  <si>
    <t>Rurociągi stalowe ocynkowane o średnicy nominalnej 15,0mm o połączeniach spawanych, na ścianach w budynkach</t>
  </si>
  <si>
    <t>Multifit-Flex Rura wielowarstwowa typu PEHD/Al/PERT w sztangach 50x4</t>
  </si>
  <si>
    <t>Multifit-Flex Rura wielowarstwowa typu PEHD/Al/PERT w sztangach 40x3.5</t>
  </si>
  <si>
    <t>Multifit-Flex Rura wielowarstwowa typu PEHD/Al/PERT w kręgach 32x3.0</t>
  </si>
  <si>
    <t>Multifit-Flex Rura wielowarstwowa typu PEHD/Al/PERT w kręgach 26x3.0</t>
  </si>
  <si>
    <t>Multifit-Flex Rura wielowarstwowa typu PEHD/Al/PERT w kręgach 20x2.0</t>
  </si>
  <si>
    <t>Multifit-Flex Rura wielowarstwowa typu PEHD/Al/PERT w kręgach 16x2.0</t>
  </si>
  <si>
    <t>Izolacja otuliną PE. grubości 100mm rurociągów o średnicy zewnętrznej 100mm</t>
  </si>
  <si>
    <t>Izolacja  otuliną PE. grubości 90mm rurociągów o średnicy zewnętrznej 89mm</t>
  </si>
  <si>
    <t>Izolacja otuliną PE grubości 80mm rurociągów o średnicy zewnętrznej 76mm</t>
  </si>
  <si>
    <t>Izolacja otuliną PE grubości 60mm rurociągów o średnicy zewnętrznej 54mm</t>
  </si>
  <si>
    <t>Izolacja otuliną PE grubości 6mm rurociągów o średnicy zewnętrznej 54mm</t>
  </si>
  <si>
    <t>Izolacja otuliną PE grubości 40mm rurociągów o średnicy zewnętrznej 42mm</t>
  </si>
  <si>
    <t>Izolacja otuliną PE grubości 6mm rurociągów o średnicy zewnętrznej 42mm</t>
  </si>
  <si>
    <t>Izolacja otuliną PE grubości 30mm rurociągów o średnicy zewnętrznej 35mm</t>
  </si>
  <si>
    <t>Izolacja otuliną PE grubości 6mm rurociągów o średnicy zewnętrznej 35mm</t>
  </si>
  <si>
    <t>Izolacja otuliną PE grubości 30mm rurociągów o średnicy zewnętrznej 28mm</t>
  </si>
  <si>
    <t>Izolacja otuliną PE grubości 6mm rurociągów o średnicy zewnętrznej 28mm</t>
  </si>
  <si>
    <t>Izolacja otuliną PE grubości 20mm rurociągów o średnicy zewnętrznej 25mm</t>
  </si>
  <si>
    <t>Izolacja otuliną PE grubości 6mm rurociągów o średnicy zewnętrznej 25mm</t>
  </si>
  <si>
    <t>Izolacja otuliną PE grubości 20mm rurociągów o średnicy zewnętrznej 22mm</t>
  </si>
  <si>
    <t>Izolacja otuliną PE grubości 6mm rurociągów o średnicy zewnętrznej 22mm</t>
  </si>
  <si>
    <t>Izolacja otuliną PE grubości 20mm rurociągów o średnicy zewnętrznej 18mm</t>
  </si>
  <si>
    <t>Izolacja otuliną PE grubości 6mm rurociągów o średnicy zewnętrznej 18mm</t>
  </si>
  <si>
    <t>Próby szczelności instalacji centralnego ogrzewania z rur stalowych i miedzianych w budynkach mieszkalnych</t>
  </si>
  <si>
    <t>Próby instalacji centralnego ogrzewania na gorąco z dokonaniem regulacji</t>
  </si>
  <si>
    <t>Aparaty grzewczo-wentylacyjne i kurtyny</t>
  </si>
  <si>
    <t>Kurtyna powietrzna z wymiennikiem wodnym wraz ze wspornikiem i okablowaniem,W-200</t>
  </si>
  <si>
    <t>Kurtyna powietrzna z wymiennikiem wodnym wraz ze wspornikiem i okablowaniem, W-150</t>
  </si>
  <si>
    <t>Kurtyna powietrzna z wymiennikiem wodnym wraz ze wspornikiem i okablowaniem, W-100</t>
  </si>
  <si>
    <t>Aparat grzewczo-wentylacyjny z nagrzewnicą wodną wraz z konsolą montażową i okablowaniem 18,8kW</t>
  </si>
  <si>
    <t>Zawór trójdrogowy 1/2" z siłownikiem elektrycznym</t>
  </si>
  <si>
    <t>Czujnik drzwiowy magnetyczny</t>
  </si>
  <si>
    <t>Sterownik z wyświetlaczem dotykowym</t>
  </si>
  <si>
    <t>Konfuzor zwiększający zasięg strugi</t>
  </si>
  <si>
    <t>Czujnik naścienny pomiaru temperatury IP65</t>
  </si>
  <si>
    <t>Moduł sterujący do podłączenia sterownika T-box</t>
  </si>
  <si>
    <t>Ogrzewanie podłogowe</t>
  </si>
  <si>
    <t>Rury i akcesoria</t>
  </si>
  <si>
    <t>Rura typu PEX w kręgach 16x2.0</t>
  </si>
  <si>
    <t>Montaż szafek rozdzielaczowych podtynkowych</t>
  </si>
  <si>
    <t>Rozdzielacz z przepływomierzami - 8 sekcji</t>
  </si>
  <si>
    <t>Rozdzielacz z przepływomierzami - 6 sekcji</t>
  </si>
  <si>
    <t>Rozdzielacz z przepływomierzami - 4 sekcje</t>
  </si>
  <si>
    <t>Zespół pompowo-mieszający z zaworem 3D</t>
  </si>
  <si>
    <t>Regulator temeratury</t>
  </si>
  <si>
    <t>Termostat pomieszczeniowy</t>
  </si>
  <si>
    <t>Siłownik elektryczny</t>
  </si>
  <si>
    <t>Element mocujący rury 2szt./mb (8751) + Profil dylatacyjny (121m) + Taśma brzegowa (435m)</t>
  </si>
  <si>
    <t>Dodatek do betonu 2,5 litra /m3 wylewki</t>
  </si>
  <si>
    <t>l</t>
  </si>
  <si>
    <t>Próby szczelności instalacji centralnego ogrzewania</t>
  </si>
  <si>
    <t>Urządzenia KL</t>
  </si>
  <si>
    <t>JEDNOSTKA ZEWNĘTRZNA SKRAPLAJĄCA DO PRACY CAŁOROCZNEJ</t>
  </si>
  <si>
    <t>JEDNOSTKA WEWNĘTRZNA INWERTEROWA DO PRACY CAŁOROCZNEJ</t>
  </si>
  <si>
    <t>N01 A</t>
  </si>
  <si>
    <t>CENTRALA WENTYLACYJNA NAWIEWNO-WYWIEWNA Z ODZYSKIEM CIEPŁA NA WYMIENNIKU OBROTOWYM ORAZ AKUTOAMYKĄ, o wydajności 40.000m3/h</t>
  </si>
  <si>
    <t>ELEKTRODOWY NAWILŻACZ POWIETRZA WRAZ Z LANCAMI PAROWYMI, PRZEWODAMI PAROWYMI, PRZEWODAMI KONDENSATU, ZAWORAMI, FILTRAMI OBUDOWĄ MROZOODPORNĄ Z GRZEJNIKIEM ELEKTRYCZNYM I WENTYLATOREM 90kg/h</t>
  </si>
  <si>
    <t>Przewody wentylacyjne z blachy stalowej, prostokątne, typ A/I (z udziałem kształtek do 35%)</t>
  </si>
  <si>
    <t>Przewody wentylacyjne z blachy stalowej, kołowe, typ S (Spiro) o śr. do 1250 mm - udzial kształtek do 35 %</t>
  </si>
  <si>
    <t>Prostokątny króciec elastyczny 1500x3100 l=200</t>
  </si>
  <si>
    <t>Przewód elastyczny o średnicy do 315 mm</t>
  </si>
  <si>
    <t>Przewód elastyczny o średnicy 800 mm</t>
  </si>
  <si>
    <t>Przewód elastyczny o średnicy 1000 mm</t>
  </si>
  <si>
    <t>Anemostat wirowy prostokątny ze skrzynką rozprężną 845x845</t>
  </si>
  <si>
    <t>Anemostaty kołowe typ o śr. 250 mm</t>
  </si>
  <si>
    <t>Tłumiki kanałowe  o śr. 250 mm</t>
  </si>
  <si>
    <t>Tłumiki akustyczne prostokątne 800x1000 l=1250</t>
  </si>
  <si>
    <t>Tłumiki akustyczne prostokątne 600x500 l=1250</t>
  </si>
  <si>
    <t>Przepustnice jednopłaszczyznowe 800x1000</t>
  </si>
  <si>
    <t>Przepustnice jednopłaszczyznowe 500x600</t>
  </si>
  <si>
    <t>Przepustnice jednopłaszczyznowe stalowe kołowe o śr. 250 mm</t>
  </si>
  <si>
    <t>Przepustnica okrągła wielopłaszczyznowa DN1000</t>
  </si>
  <si>
    <t>Dysza dalekiego zasięgu z siłownikiem i systemem sterowania o śr. do 400 mm</t>
  </si>
  <si>
    <t>Nawiewnik wirowy prostokątny ze skrzynką rozprężną 670x670x315</t>
  </si>
  <si>
    <t>Podstawy dachowe stalowe prostokątne 1000x800x500</t>
  </si>
  <si>
    <t>Klapa rewizyjna RRD-54</t>
  </si>
  <si>
    <t>Klapa rewizyjna RRD-43</t>
  </si>
  <si>
    <t>Klapa rewizyjna RRD-21</t>
  </si>
  <si>
    <t>Klapa rewizyjna RD-53</t>
  </si>
  <si>
    <t>N01 B</t>
  </si>
  <si>
    <t>ELEKTRODOWY NAWILŻACZ POWIETRZA WRAZ Z LANCAMI PAROWYMI, PRZEWODAMI PAROWYMI, PRZEWODAMI KONDENSATU, ZAWORAMI, FILTRAMI OBUDOWĄ MROZOODPORNĄ Z GRZEJNIKIEM ELEKTRYCZNYM I WENTYLATOREM,  90kg/h</t>
  </si>
  <si>
    <t>Klapa rewizyjna RRD-32</t>
  </si>
  <si>
    <t>N02</t>
  </si>
  <si>
    <t>CENTRALA WENTYLACYJNA NAWIEWNO-WYWIEWNA Z ODZYSKIEM CIEPŁA NA WYMIENNIKU OBROTOWYM ORAZ AKUTOAMYKĄ, o wydajności 2400m3/h</t>
  </si>
  <si>
    <t>Przewód elastyczny o średnicy 400 mm</t>
  </si>
  <si>
    <t>Tłumiki akustyczne o śr. 400 mm</t>
  </si>
  <si>
    <t>Przeciwpożarowa klapa odcinająca EIS 120 o śr. 400 mm</t>
  </si>
  <si>
    <t>Przeciwpożarowa klapa odcinająca EIS 120 500x315mm</t>
  </si>
  <si>
    <t>Przeciwpożarowa klapa odcinająca EIS 120 630x250mm</t>
  </si>
  <si>
    <t>Czerpnie ścienne prostokątne 500x900mm</t>
  </si>
  <si>
    <t>Klapa rewizyjna RD-32</t>
  </si>
  <si>
    <t>N03</t>
  </si>
  <si>
    <t>CENTRALA WENTYLACYJNA NAWIEWNO-WYWIEWNA Z ODZYSKIEM CIEPŁA NA WYMIENNIKU OBROTOWYM ORAZ AKUTOAMYKĄ, o wydajności 14.500m3/h</t>
  </si>
  <si>
    <t>Podstawy dachowe stalowe prostokątne 1000x1000x500</t>
  </si>
  <si>
    <t>Prostokątny króciec elastyczny 800x1600 l=200</t>
  </si>
  <si>
    <t>Przepustnice prostokątne, 400x250mm</t>
  </si>
  <si>
    <t>Przepustnice prostokątne, 250x500mm</t>
  </si>
  <si>
    <t>Tłumiki akustyczne prostokątne 400x250mm</t>
  </si>
  <si>
    <t>Przepustnice jednopłaszczyznowe stalowe kołowe o śr. 400 mm</t>
  </si>
  <si>
    <t>Przepustnice jednopłaszczyznowe stalowe kołoweo śr. do 125 mm</t>
  </si>
  <si>
    <t>Przewód elastyczny d=125</t>
  </si>
  <si>
    <t>Klapa rewizyjna RRD-18</t>
  </si>
  <si>
    <t>Klapa rewizyjna RD-21</t>
  </si>
  <si>
    <t>Przeciwpożarowa klapa odcinająca 1000x630mm</t>
  </si>
  <si>
    <t>Kratki wentylacyjne 200x100mm</t>
  </si>
  <si>
    <t>Kratki wentylacyjne 300x100mm</t>
  </si>
  <si>
    <t>Kratki wentylacyjne 500x200mm</t>
  </si>
  <si>
    <t>N04</t>
  </si>
  <si>
    <t>CENTRALA WENTYLACYJNA NAWIEWNO-WYWIEWNA Z ODZYSKIEM CIEPŁA NA WYMIENNIKU OBROTOWYM ORAZ AKUTOAMYKĄ, o wydajności 940m3/h/840m3/h</t>
  </si>
  <si>
    <t>Przewód elastyczny o średnicy 250mm</t>
  </si>
  <si>
    <t>Przewód elastyczny d=100</t>
  </si>
  <si>
    <t>Czerpnie/wyrzutnie ścienne prostokątne 400x400mm</t>
  </si>
  <si>
    <t>Anemostaty kołowe D100</t>
  </si>
  <si>
    <t>Anemostaty kołowe D125</t>
  </si>
  <si>
    <t>Przepustnice jednopłaszczyznowe stalowe kołoweo śr. 100 mm</t>
  </si>
  <si>
    <t>Przeciwpożarowa klapa odcinająca  EIS 120 D=250</t>
  </si>
  <si>
    <t>N05</t>
  </si>
  <si>
    <t>CENTRALA WENTYLACYJNA NAWIEWNO-WYWIEWNA Z ODZYSKIEM CIEPŁA NA WYMIENNIKU OBROTOWYM ORAZ AKUTOAMYKĄ, o wydajności 3000m3/h</t>
  </si>
  <si>
    <t>Króćce elastyczne o przekroju kołowym o średnicy 500 mm</t>
  </si>
  <si>
    <t>Czerpnie/wyrzutnie ścienne prostokątne 900x500mm</t>
  </si>
  <si>
    <t>Przeciwpożarowa klapa odcinająca EIS 120 500x400mm</t>
  </si>
  <si>
    <t>Przeciwpożarowa klapa odcinająca EIS 120 600x250mm</t>
  </si>
  <si>
    <t>Tłumiki akustyczne o śr. do 500 mm</t>
  </si>
  <si>
    <t>Kratki wentylacyjne 200x100</t>
  </si>
  <si>
    <t>Kratki wentylacyjne 300x150</t>
  </si>
  <si>
    <t>Kratki wentylacyjne 300x200</t>
  </si>
  <si>
    <t>N06</t>
  </si>
  <si>
    <t>CENTRALA WENTYLACYJNA NAWIEWNO-WYWIEWNA Z ODZYSKIEM CIEPŁA NA WYMIENNIKU OBROTOWYM ORAZ AKUTOAMYKĄ, o wydajności 1500m3/h/1500m3/h</t>
  </si>
  <si>
    <t>Kratki wentylacyjne 400x200</t>
  </si>
  <si>
    <t>Przeciwpożarowa klapa odcinająca EIS 120 500x500mm</t>
  </si>
  <si>
    <t>Czerpnie/wyrzutnie ścienne prostokątne 500x500mm</t>
  </si>
  <si>
    <t>N07</t>
  </si>
  <si>
    <t>Czerpnie/wyrzutnie ścienne prostokątne 500x400mm</t>
  </si>
  <si>
    <t>Kratki wentylacyjne 400x500</t>
  </si>
  <si>
    <t>W01A</t>
  </si>
  <si>
    <t>Prostokątny króciec elastyczny 1200x2400 l=200</t>
  </si>
  <si>
    <t>Kratki wentylacyjne 1600x1200</t>
  </si>
  <si>
    <t>W01B</t>
  </si>
  <si>
    <t>W02</t>
  </si>
  <si>
    <t>Okrągły króciec elastyczny D-400</t>
  </si>
  <si>
    <t>Kratki wentylacyjne 800x500</t>
  </si>
  <si>
    <t>Przeciwpożarowa klapa odcinająca EIS120 o śr. 400 mm</t>
  </si>
  <si>
    <t>W03</t>
  </si>
  <si>
    <t>328</t>
  </si>
  <si>
    <t>329</t>
  </si>
  <si>
    <t>Przeciwpożarowa klapa odcinająca EIS 120 800x630mm</t>
  </si>
  <si>
    <t>330</t>
  </si>
  <si>
    <t>331</t>
  </si>
  <si>
    <t>332</t>
  </si>
  <si>
    <t>Przepustnice jednopłaszczyznowe stalowe kołowe o śr. 160 mm</t>
  </si>
  <si>
    <t>333</t>
  </si>
  <si>
    <t>334</t>
  </si>
  <si>
    <t>Kratki wentylacyjne 200x150</t>
  </si>
  <si>
    <t>335</t>
  </si>
  <si>
    <t>Kratki wentylacyjne 300x300</t>
  </si>
  <si>
    <t>336</t>
  </si>
  <si>
    <t>Kratki wentylacyjne 630x800</t>
  </si>
  <si>
    <t>337</t>
  </si>
  <si>
    <t>Anemostaty kołowe D160</t>
  </si>
  <si>
    <t>W04</t>
  </si>
  <si>
    <t>338</t>
  </si>
  <si>
    <t>339</t>
  </si>
  <si>
    <t>340</t>
  </si>
  <si>
    <t>341</t>
  </si>
  <si>
    <t>342</t>
  </si>
  <si>
    <t>Przepustnice kołowe o śr. do 100 mm</t>
  </si>
  <si>
    <t>343</t>
  </si>
  <si>
    <t>344</t>
  </si>
  <si>
    <t>345</t>
  </si>
  <si>
    <t>346</t>
  </si>
  <si>
    <t>W05</t>
  </si>
  <si>
    <t>347</t>
  </si>
  <si>
    <t>348</t>
  </si>
  <si>
    <t>349</t>
  </si>
  <si>
    <t>350</t>
  </si>
  <si>
    <t>351</t>
  </si>
  <si>
    <t>352</t>
  </si>
  <si>
    <t>353</t>
  </si>
  <si>
    <t>Przewód elastyczny d=160</t>
  </si>
  <si>
    <t>354</t>
  </si>
  <si>
    <t>355</t>
  </si>
  <si>
    <t>Przewód elastyczny do d=100</t>
  </si>
  <si>
    <t>356</t>
  </si>
  <si>
    <t>Okrągły króciec elastyczny D-500</t>
  </si>
  <si>
    <t>357</t>
  </si>
  <si>
    <t>Przeciwpożarowa klapa odcinająca EIS 120 250x630mm</t>
  </si>
  <si>
    <t>358</t>
  </si>
  <si>
    <t>Zawór odcinający DN100</t>
  </si>
  <si>
    <t>359</t>
  </si>
  <si>
    <t>Zawór odcinający DN125</t>
  </si>
  <si>
    <t>360</t>
  </si>
  <si>
    <t>Zawór odcinający DN160</t>
  </si>
  <si>
    <t>W06</t>
  </si>
  <si>
    <t>361</t>
  </si>
  <si>
    <t>362</t>
  </si>
  <si>
    <t>363</t>
  </si>
  <si>
    <t>364</t>
  </si>
  <si>
    <t>365</t>
  </si>
  <si>
    <t>366</t>
  </si>
  <si>
    <t>Zawór odcinający DN400</t>
  </si>
  <si>
    <t>W07</t>
  </si>
  <si>
    <t>367</t>
  </si>
  <si>
    <t>368</t>
  </si>
  <si>
    <t>369</t>
  </si>
  <si>
    <t>370</t>
  </si>
  <si>
    <t>371</t>
  </si>
  <si>
    <t>Wentylatory dachowe o średnicy otworu ssącego do 200 mm + podsrawa dachowa</t>
  </si>
  <si>
    <t>W08</t>
  </si>
  <si>
    <t>372</t>
  </si>
  <si>
    <t>373</t>
  </si>
  <si>
    <t>374</t>
  </si>
  <si>
    <t>375</t>
  </si>
  <si>
    <t>376</t>
  </si>
  <si>
    <t>W09</t>
  </si>
  <si>
    <t>377</t>
  </si>
  <si>
    <t>378</t>
  </si>
  <si>
    <t>379</t>
  </si>
  <si>
    <t>380</t>
  </si>
  <si>
    <t>381</t>
  </si>
  <si>
    <t>382</t>
  </si>
  <si>
    <t>Przeciwpożarowa klapa odcinająca  EIS 120 D=200</t>
  </si>
  <si>
    <t>W10</t>
  </si>
  <si>
    <t>383</t>
  </si>
  <si>
    <t>384</t>
  </si>
  <si>
    <t>385</t>
  </si>
  <si>
    <t>386</t>
  </si>
  <si>
    <t>387</t>
  </si>
  <si>
    <t>388</t>
  </si>
  <si>
    <t>W11</t>
  </si>
  <si>
    <t>389</t>
  </si>
  <si>
    <t>390</t>
  </si>
  <si>
    <t>391</t>
  </si>
  <si>
    <t>392</t>
  </si>
  <si>
    <t>393</t>
  </si>
  <si>
    <t>394</t>
  </si>
  <si>
    <t>Przeciwpożarowa klapa odcinająca EIS 120 400x200mm</t>
  </si>
  <si>
    <t>395</t>
  </si>
  <si>
    <t>Przeciwpożarowa klapa odcinająca EIS 120 300x300mm</t>
  </si>
  <si>
    <t>396</t>
  </si>
  <si>
    <t>W12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</si>
  <si>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</si>
  <si>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</si>
  <si>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</si>
  <si>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</si>
  <si>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</si>
  <si>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</si>
  <si>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</si>
  <si>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</si>
  <si>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</si>
  <si>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Przeciwpożarowa klapa odcinająca 160mm</t>
  </si>
  <si>
    <t>W13</t>
  </si>
  <si>
    <t>406</t>
  </si>
  <si>
    <t>407</t>
  </si>
  <si>
    <t>408</t>
  </si>
  <si>
    <t>409</t>
  </si>
  <si>
    <t>410</t>
  </si>
  <si>
    <t>411</t>
  </si>
  <si>
    <t>W14</t>
  </si>
  <si>
    <t>412</t>
  </si>
  <si>
    <t>Wentylatory dachowe o średnicy otworu ssącego do 160 mm + podsrawa dachowa</t>
  </si>
  <si>
    <t>413</t>
  </si>
  <si>
    <t>414</t>
  </si>
  <si>
    <t>415</t>
  </si>
  <si>
    <t>Zawór odcinający 100</t>
  </si>
  <si>
    <t>416</t>
  </si>
  <si>
    <t>Zawór odcinający 80</t>
  </si>
  <si>
    <t>W15</t>
  </si>
  <si>
    <t>417</t>
  </si>
  <si>
    <t>Wyrzutnie dachowe kołowe o śr. do 200 mm + podstawa dachowa</t>
  </si>
  <si>
    <t>418</t>
  </si>
  <si>
    <t>419</t>
  </si>
  <si>
    <t>Wentylatory łazienkowe D-100</t>
  </si>
  <si>
    <t>W16</t>
  </si>
  <si>
    <t>420</t>
  </si>
  <si>
    <t>421</t>
  </si>
  <si>
    <t>422</t>
  </si>
  <si>
    <t>W17</t>
  </si>
  <si>
    <t>423</t>
  </si>
  <si>
    <t>424</t>
  </si>
  <si>
    <t>425</t>
  </si>
  <si>
    <t>426</t>
  </si>
  <si>
    <t>427</t>
  </si>
  <si>
    <t>W18</t>
  </si>
  <si>
    <t>428</t>
  </si>
  <si>
    <t>Wentylatory dachowe o średnicy otworu ssącego 250 mm + podsrawa dachowa</t>
  </si>
  <si>
    <t>429</t>
  </si>
  <si>
    <t>430</t>
  </si>
  <si>
    <t>431</t>
  </si>
  <si>
    <t>432</t>
  </si>
  <si>
    <t>Kratki wentylacyjne 400x300</t>
  </si>
  <si>
    <t>433</t>
  </si>
  <si>
    <t>434</t>
  </si>
  <si>
    <t>Przeciwpożarowa klapa odcinająca EIS 120 400x300mm</t>
  </si>
  <si>
    <t>W19</t>
  </si>
  <si>
    <t>435</t>
  </si>
  <si>
    <t>Wywietrzaki dachowe kołowe o śr. do 200 mm + podstawa dachowa</t>
  </si>
  <si>
    <t>436</t>
  </si>
  <si>
    <t>437</t>
  </si>
  <si>
    <t>Anemostaty kołowe o śr. 200 mm</t>
  </si>
  <si>
    <t>W20</t>
  </si>
  <si>
    <t>438</t>
  </si>
  <si>
    <t>439</t>
  </si>
  <si>
    <t>440</t>
  </si>
  <si>
    <t>Materiały pozostałe</t>
  </si>
  <si>
    <t>441</t>
  </si>
  <si>
    <t>PŁYTA OGNIOODPORNA EI60</t>
  </si>
  <si>
    <t>442</t>
  </si>
  <si>
    <t>Jednowarstwowa izolacja o grubości 80 mm matami z wełny mineralnej</t>
  </si>
  <si>
    <t>443</t>
  </si>
  <si>
    <t>Mata izolacyjna  10mm</t>
  </si>
  <si>
    <t>444</t>
  </si>
  <si>
    <t>Płaszcz ochronny z blachy stalowej ocynkowanej na powierzchniach płaskich bez względu na wielkość</t>
  </si>
  <si>
    <t>445</t>
  </si>
  <si>
    <t>Płaszcz ochronny - POWŁOKA (zgodnie z opisem)</t>
  </si>
  <si>
    <t>446</t>
  </si>
  <si>
    <t>Rurociągi c.o. miedziane lutowane o śr.12.7mm</t>
  </si>
  <si>
    <t>447</t>
  </si>
  <si>
    <t>Rurociągi c.o. miedziane lutowane o śr.6,35mm</t>
  </si>
  <si>
    <t>448</t>
  </si>
  <si>
    <t>Czynnik chłodniczy</t>
  </si>
  <si>
    <t>kg</t>
  </si>
  <si>
    <t>449</t>
  </si>
  <si>
    <t>Rozruch instalacji, protokoły uruchomienia szkolenie obłsugi</t>
  </si>
  <si>
    <t>1.1.1</t>
  </si>
  <si>
    <t>1.1.2</t>
  </si>
  <si>
    <t>RAZEM 1.2 Fundamenty do Zestawienia Zbiorczego</t>
  </si>
  <si>
    <t>1.2.1</t>
  </si>
  <si>
    <t>1.2.2</t>
  </si>
  <si>
    <t>1.2.3</t>
  </si>
  <si>
    <t>RAZEM 1.3 Ściany konstrukcyjne do Zestawienia Zbiorczego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</si>
  <si>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</si>
  <si>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</si>
  <si>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</si>
  <si>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</si>
  <si>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</si>
  <si>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</si>
  <si>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</si>
  <si>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</si>
  <si>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</si>
  <si>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</si>
  <si>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RAZEM 1.4 Stropy, schody i trybuny wylewane do Zestawienia Zbiorczego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</si>
  <si>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</si>
  <si>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</si>
  <si>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</si>
  <si>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</si>
  <si>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</si>
  <si>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</si>
  <si>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</si>
  <si>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</si>
  <si>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</si>
  <si>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1.6.4</t>
  </si>
  <si>
    <t>1.6.5</t>
  </si>
  <si>
    <t>1.6.6</t>
  </si>
  <si>
    <t>1.7</t>
  </si>
  <si>
    <t>1.8</t>
  </si>
  <si>
    <t>RAZEM 1.6 Ściany działowe i prace wykończeniowe ścian, sufitów i trybun do Zestawienia Zbiorczego</t>
  </si>
  <si>
    <t>Ściany działowe i prace wykończeniowe ścian, sufitów i trybun</t>
  </si>
  <si>
    <t>Dach - konstrukcja i pokrycie</t>
  </si>
  <si>
    <t>Zadanie pn. "Budowa hali sportowo - widowiskowej przy ul. Zarzecze w Suwałkach"</t>
  </si>
  <si>
    <t>1.9</t>
  </si>
  <si>
    <t>1.9.1</t>
  </si>
  <si>
    <t>1.9.2</t>
  </si>
  <si>
    <t>1.10</t>
  </si>
  <si>
    <t>Elewacja i elementy zewnętrzne</t>
  </si>
  <si>
    <t>Przedmiar Nr 2 - Instalacje elektryczne i teletechniczne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</si>
  <si>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</si>
  <si>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</si>
  <si>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</si>
  <si>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</si>
  <si>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</si>
  <si>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</si>
  <si>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</si>
  <si>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</si>
  <si>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</si>
  <si>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</si>
  <si>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</si>
  <si>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</si>
  <si>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</si>
  <si>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</si>
  <si>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RAZEM 2.1 Instalacje elektryczne do Zestawienia Zbiorczego</t>
  </si>
  <si>
    <t>RAZEM 2.2 Instalacje teletechniczne do Zestawienia Zbiorczego</t>
  </si>
  <si>
    <t>RAZEM Instalacje elektryczne i teletechniczne do Zestawienia Zbiorczego</t>
  </si>
  <si>
    <t>3.1.1</t>
  </si>
  <si>
    <t>3.1.2</t>
  </si>
  <si>
    <t>3.1.3</t>
  </si>
  <si>
    <t>3.1.4</t>
  </si>
  <si>
    <t>3.1.5</t>
  </si>
  <si>
    <t>3.2.1</t>
  </si>
  <si>
    <t>3.2.2</t>
  </si>
  <si>
    <t>Przedmiar Nr 4 - Instalacje wod-kan</t>
  </si>
  <si>
    <t>WEWNĘTRZNA INSTALACJA WODOCIĄGOWA</t>
  </si>
  <si>
    <t>RUROCIAGI</t>
  </si>
  <si>
    <t>Rurociągi stalowe ocynkowane o śr.nominalnej 20 mm o połączeniach gwintowanych, na ścianach w budynkach niemieszkalnych</t>
  </si>
  <si>
    <t>Rurociągi stalowe ocynkowane o śr.nominalnej 40 mm o połączeniach gwintowanych, na ścianach w budynkach niemieszkalnych</t>
  </si>
  <si>
    <t>Rurociągi stalowe ocynkowane o śr.nominalnej 50 mm o połączeniach gwintowanych, na ścianach w budynkach niemieszkalnych</t>
  </si>
  <si>
    <t>Rurociągi stalowe ocynkowane o śr.nominalnej 80 mm o połączeniach gwintowanych, na ścianach w budynkach niemieszkalnych</t>
  </si>
  <si>
    <t>Rurociągi z tworzyw sztucznych wielowarstwowe zespolone o połączeniach zaciskanych z kształtkami i łącznikami systemowymi  o śr. 17x2,75 mm</t>
  </si>
  <si>
    <t>Rurociągi z tworzyw sztucznych wielowarstwowe zespolone o połączeniach zaciskanych z kształtkami i łącznikami systemowymi  o śr. 21x3,45 mm</t>
  </si>
  <si>
    <t>Rurociągi z tworzyw sztucznych wielowarstwowe zespolone o połączeniach zaciskanych z kształtkami i łącznikami systemowymi  o śr. 26x4,0 mm</t>
  </si>
  <si>
    <t>Rurociągi z tworzyw sztucznych wielowarstwowe zespolone o połączeniach zaciskanych z kształtkami i łącznikami systemowymi o śr. 32x4,0 mm</t>
  </si>
  <si>
    <t>Rurociągi z tworzyw sztucznych wielowarstwowe zespolone o połączeniach zaciskanych z kształtkami i łącznikami systemowymi o śr. 40x4,0 mm</t>
  </si>
  <si>
    <t>Rurociągi z tworzyw sztucznych wielowarstwowe zespolone o połączeniach zaciskanych z kształtkami i łącznikami systemowymi o śr. 50x4,5 mm</t>
  </si>
  <si>
    <t>Rurociągi z tworzyw sztucznych wielowarstwowe zespolone o połączeniach zaciskanych z kształtkami i łącznikami systemowymi o śr. 63x6,0 mm</t>
  </si>
  <si>
    <t>Dodatki za podejścia dopływowe w rurociągach z tworzyw sztucznych do zaworów czerpalnych, baterii, płuczek o połączeniu elastycznym metalowym o śr. zewnętrznej 20 mm</t>
  </si>
  <si>
    <t>Dodatki za podejścia dopływowe w rurociągach z tworzyw sztucznych do zaworów czerpalnych, baterii, mieszaczy, hydrantów itp. o połączeniu sztywnym o śr. zewnętrznej 20 mm</t>
  </si>
  <si>
    <t>Dodatki za wykonanie obustronnych podejść do wodomierzy skrzydełkowych domowych o śr. nominalnej 25 mm</t>
  </si>
  <si>
    <t>Wykucie bruzd poziomych i pionowych w ścianach z cegieł na przeprowadzenie rurociągów instalacyjnych</t>
  </si>
  <si>
    <t>Wykonanie przepustów szczelnych dla rur instalacyjnych na przejściach przez przegrody budowlane wraz z wykonaniem otworów i uszczelnieniem</t>
  </si>
  <si>
    <t>Przepusty ogniochronne dla rur instalacyjnych na przejściach przez przegrody budowlane z uszczelnieniem otworu ogniochronną elastyczna masą uszczelniającą</t>
  </si>
  <si>
    <t>ARMATURA</t>
  </si>
  <si>
    <t>Wodomierze skrzydełkowe do wody zimnej typ JS2,5</t>
  </si>
  <si>
    <t>Wodomierze skrzydełkowe do wody ciepłej typ JS2,5</t>
  </si>
  <si>
    <t>Elementy montażowe do miski ustępowej montowane na ścianie</t>
  </si>
  <si>
    <t>Elementy montażowe do miski ustępowej w wersji dla niepełnosprawnych</t>
  </si>
  <si>
    <t>Elementy montażowe do pisuaru</t>
  </si>
  <si>
    <t>Elementy montażowe  do umywalki</t>
  </si>
  <si>
    <t>Wielofunkcyjny zawór termostatyczny typ MTCV B o śr. nominalnej 15 mm</t>
  </si>
  <si>
    <t>Zawory czerpalne z tworzyw sztucznych o śr. nominalnej 15 mm ze złączką do węża</t>
  </si>
  <si>
    <t>Zawory czerpalne o śr. nominalnej 15 mm - zawory wodne czerpalne do płuczki WC</t>
  </si>
  <si>
    <t>Zawory odcinające instalacji wodociągowych z rur z tworzyw sztucznych o śr. nominalnej 15 mm</t>
  </si>
  <si>
    <t>Zawory odcinające instalacji wodociągowych z rur z tworzyw sztucznych o śr. nominalnej 20 mm</t>
  </si>
  <si>
    <t>Zawory odcinające instalacji wodociągowych z rur z tworzyw sztucznych o śr. nominalnej 25 mm</t>
  </si>
  <si>
    <t>Zawory odcinające instalacji wodociągowych z rur z tworzyw sztucznych o śr. nominalnej 32 mm</t>
  </si>
  <si>
    <t>Zawory kulowy instalacji wodociągowych z rur stalowych o śr. nominalnej 50 mm</t>
  </si>
  <si>
    <t>Zawory kulowy instalacji wodociągowych z rur stalowych o śr. nominalnej 80 mm</t>
  </si>
  <si>
    <t>Zawory elektromagnetyczne o śr.50 mm z cewką  i ręcznym układem otwierania - dostawa i montaż wg dokumenacji projektowej</t>
  </si>
  <si>
    <t>Baterie umywalkowe jednouchwytowe z dwoma zaworami o śr. nominalnej 15 mm - bateria umywalkowa czasowa</t>
  </si>
  <si>
    <t>Baterie umywalkowe jednouchwytowe z dwoma zaworami o śr. nominalnej 15 mm - bateria umywalkowa elektroniczna</t>
  </si>
  <si>
    <t>Baterie zlewozmywakowe jednouchwytowe z dwoma zaworami o śr. nominalnej 15 mm</t>
  </si>
  <si>
    <t>Baterie natryskowe  + zestaw natryskowy; słuchawka natryskowa, drążek natryskowy regulowany,</t>
  </si>
  <si>
    <t>PRÓBA SZCZELNOŚCI I IZOLACJA TERMICZNA</t>
  </si>
  <si>
    <t>Próba szczelności instalacji wodociągowych z rur z tworzyw sztucznych - próba zasadnicza (pulsacyjna)</t>
  </si>
  <si>
    <t>prob.</t>
  </si>
  <si>
    <t>Próba szczelności instalacji wodociągowych z rur z tworzyw sztucznych - dodatek w budynkach niemieszkalnych (rurociąg o śr. do 63 mm)</t>
  </si>
  <si>
    <t>Izolacja rurociągów śr.17 mm otulinami z pianki PE - jednowarstwowymi gr.6 mm</t>
  </si>
  <si>
    <t>Izolacja rurociągów śr.21 mm otulinami z pianki PE - jednowarstwowymi gr.6 mm</t>
  </si>
  <si>
    <t>Izolacja rurociągów śr.26 mm otulinami z pianki PE  - jednowarstwowymi gr.6 mm</t>
  </si>
  <si>
    <t>Izolacja rurociągów śr.32 mm otulinami z pianki PE - jednowarstwowymi gr.6 mm</t>
  </si>
  <si>
    <t>Izolacja rurociągów śr.40 mm otulinami z pianki PE - jednowarstwowymi gr.10 mm</t>
  </si>
  <si>
    <t>Izolacja rurociągów śr.50 mm otulinami z pianki PE - jednowarstwowymi gr.10 mm</t>
  </si>
  <si>
    <t>Izolacja rurociągów śr.63 mm otulinami z pianki PE  - jednowarstwowymi gr.10 mm</t>
  </si>
  <si>
    <t>Izolacja rurociągów śr.17 mm otulinami z pianki PE  - jednowarstwowymi gr.20 mm</t>
  </si>
  <si>
    <t>Izolacja rurociągów śr.21 mm otulinami z pianki PE  - jednowarstwowymi gr.20 mm</t>
  </si>
  <si>
    <t>Izolacja rurociągów śr.26 mm otulinami z pianki PE  - jednowarstwowymi gr.30 mm</t>
  </si>
  <si>
    <t>Izolacja rurociągów śr. 32 mm otulinami z pianki PE  - jednowarstwowymi gr. 30 mm</t>
  </si>
  <si>
    <t>Izolacja rurociągów śr. 40 mm otulinami z pianki PE - gr.izolacji 40 mm</t>
  </si>
  <si>
    <t>Izolacja rurociągów śr. 50 mm otulinami z pianki PE - gr.izolacji 50 mm</t>
  </si>
  <si>
    <t>WEWNĘTRZNA INSTALACJA PRZECIWPOŻAROWA (HYDRANTOWA)</t>
  </si>
  <si>
    <t>Rurociągi stalowe ocynkowane o śr.nominalnej 25 mm o połączeniach gwintowanych, w samoczynnych sieciach przeciwpożarowych</t>
  </si>
  <si>
    <t>Rurociągi stalowe ocynkowane ze wzmocnioną powłoką o śr.nominalnej 50 mm o połączeniach gwintowanych, w samoczynnych sieciach przeciwpożarowych</t>
  </si>
  <si>
    <t>Sieci wodociągowe - montaż kształtek ciśnieniowych PE, PEHD o połączeniach zgrzewano-kołnierzowych (tuleje kołnierzowe na luźny kołnierz) DN50/?63</t>
  </si>
  <si>
    <t>Dodatki za podejścia dopływowe w rurociągach stalowych do zaworów czerpalnych, baterii, mieszaczy, hydrantów itp. o połączeniu sztywnym o śr. nominalnej 50 mm</t>
  </si>
  <si>
    <t>Hydranty przeciwpożarowe kompletne wewnetrzne z wężem 20+20m w szafkach hydrantowych DN52</t>
  </si>
  <si>
    <t>Hydranty przeciwpożarowe kompletne wewnetrzne z wężem 30m w szafkach hydrantowych DN52</t>
  </si>
  <si>
    <t>Zawory kulowy instalacji wodociągowych z rur stalowych o śr. nominalnej 25 mm</t>
  </si>
  <si>
    <t>Zawory antyskażeniowe  EA o śr. nominalnej 50 mm</t>
  </si>
  <si>
    <t>Filtr siatkowy o śr. nominalnej 50 mm</t>
  </si>
  <si>
    <t>WEWNĘTRZNA INSTALACJA  KANALIZACJI  SANITARNEJ</t>
  </si>
  <si>
    <t>ROBOTY ZIEMNE</t>
  </si>
  <si>
    <t>Podłoża pod kanały i obiekty z materiałów sypkich grub. 20 cm</t>
  </si>
  <si>
    <t>Zasypanie wykopów ziemią z ukopów z przerzutem ziemi na odl. do 3 m i ubiciem warstwami co 15 cm w gruncie kat.I-II - obsypka i zasypka rurociagów piaskiem</t>
  </si>
  <si>
    <t>Dostawa piasku do obsypki i częściowej zasypki rurociągów</t>
  </si>
  <si>
    <t>ELEMENTY KANALIZACJI I RUROCIĄGI</t>
  </si>
  <si>
    <t>Kanały z rur PVC-U do kanalizacji zewnętrznej klasy S, lite łączonych na wcisk o śr. zewn. 110 mm</t>
  </si>
  <si>
    <t>Kanały z rur PVC-U do kanalizacji zewnętrznej klasy S, lite łączonych na wcisk o śr. zewn. 160 mm</t>
  </si>
  <si>
    <t>Rurociągi kanalizacyjne z PVC o śr. 50 mm na ścianach w budynkach niemieszkalnych o połączeniach wciskowych</t>
  </si>
  <si>
    <t>Rurociągi kanalizacyjne z PVC o śr. 75 mm na ścianach w budynkach niemieszkalnych o połączeniach wciskowych</t>
  </si>
  <si>
    <t>Rurociągi kanalizacyjne z PVC o śr. 110 mm na ścianach w budynkach niemieszkalnych o połączeniach wciskowych</t>
  </si>
  <si>
    <t>Rury wywiewne z PVC  kompletne z dołącznikiem i daszkiem ochronnymo połączeniu wciskowym o śr. 110/160 mm</t>
  </si>
  <si>
    <t>Rurociągi z tworzyw sztucznych (PP, PE, PB) o śr. zewnętrznej 32 mm o połączeniach zgrzewanych, na ścianach w budynkach niemieszkalnych</t>
  </si>
  <si>
    <t>Dodatki za wykonanie podejść odpływowych z PVC o śr. do 50 mm o połączeniach wciskowych</t>
  </si>
  <si>
    <t>Dodatki za wykonanie podejść odpływowych z PVC o śr. 110 mm o połączeniach wciskowych</t>
  </si>
  <si>
    <t>Przebicie otworów w ścianach i stropach dla przeprowadznia rur instalacyjnych z wykonaniem uszczelnienia</t>
  </si>
  <si>
    <t>PRZYBORY I ELEMENTY INSTALACJI KANALIZACYJNEJ</t>
  </si>
  <si>
    <t>Urządzenia sanitarne na elemencie montażowym - miska ustępowa zawieszana 54cm z sedesem z tworzywa sztucznego Duroplast 270x480x390mm wg dokumentacji projektowej</t>
  </si>
  <si>
    <t>Urządzenia sanitarne na elemencie montażowym - miska ustępowa zawieszana 70x35x34cm z sedesem z tworzywa sztucznego 450x405x60mm w wersji dla niepełnosprawnych wg dokumentacji projektowej</t>
  </si>
  <si>
    <t>Przyciski do spłuczek podtynkowych</t>
  </si>
  <si>
    <t>Armatura spłukująca miski ustępowe elektroniczna na podczerwień w wersji dla niepełnosprawnych wg dokumentacji projektowej</t>
  </si>
  <si>
    <t>Pisuary pojedyncze 265x300x520mm z sitkiem</t>
  </si>
  <si>
    <t>Armatura spłukująca pisuary elektroniczna sterowana podczerwienią, zasilanie baterią</t>
  </si>
  <si>
    <t>Umywalki pojedyncze porcelanowe 50 cm z syfonem gruszkowym wg dokumentacji projektowej</t>
  </si>
  <si>
    <t>Umywalki pojedyncze porcelanowe 45 cm z syfonem gruszkowym wg dokumentacji projektowej</t>
  </si>
  <si>
    <t>Umywalki pojedyncze porcelanowe 60 cm z syfonem gruszkowym wg dokumentacji projektowej</t>
  </si>
  <si>
    <t>Umywalki pojedyncze porcelanowe 55 cm z syfonem gruszkowym wg dokumentacji projektowej</t>
  </si>
  <si>
    <t>Umywalki pojedyncze porcelanowe 65 cm z syfonem gruszkowym  w wersji dla niepełnosprawnych wg dokumentacji projektowej</t>
  </si>
  <si>
    <t>Zlewozmywaki jednokomorowe z blachy stalowej nierdzewnej</t>
  </si>
  <si>
    <t>Zlewozmywaki jednokomorowe z ociekaczem z blachy stalowej nierdzewnej</t>
  </si>
  <si>
    <t>Zlew jednokomorowy gospodarczy z blachy stalowej nierdzewnej</t>
  </si>
  <si>
    <t>Kabina natryskowa</t>
  </si>
  <si>
    <t>Studnia schładzająca wraz z robotami ziemnymi</t>
  </si>
  <si>
    <t>Kratka ściekowa z rusztem ze stali chromoniklowej, z blokadą antyzapachową i koszykiem zabezpieczającym, odpływ  o średnicy 50mm</t>
  </si>
  <si>
    <t>Kratka ściekowa z rusztem ze stali chromoniklowej, z blokadą antyzapachową i koszykiem zabezpieczającym, odpływ  o średnicy 110mm</t>
  </si>
  <si>
    <t>Odwodnienie liniowe ze skrzynką odpływową, syfonem i rusztem ze stali nierdzewnej przy natryskach: szer. 20 cm</t>
  </si>
  <si>
    <t>Zestaw odpływowy z syfonem do kabin natryskowych</t>
  </si>
  <si>
    <t>Syfony pojedyńcze z tworzywa sztucznego o śr. 50 mm</t>
  </si>
  <si>
    <t>Zawór napowietrzający z PVC kanalizacyjne o śr. 50 mm o połączeniach wciskowych np Maxi Vent</t>
  </si>
  <si>
    <t>Zawór napowietrzający z PVC kanalizacyjne o śr. 75 mm o połączeniach wciskowych np Maxi Vent</t>
  </si>
  <si>
    <t>Założenie rury ochronnej (osłonowej)  na rurociągach o śr. o śr. 250 mm wraz z uszczelnieniem w miejscu przejścia przez przegrody budowlane</t>
  </si>
  <si>
    <t>INSTALACJA  KANALIZACJI  DESZCZOWEJ</t>
  </si>
  <si>
    <t>Sieci wodociągowe - montaż rurociągów z rur polietylenowych (PE, PEHD) o śr.zewnętrznej 110 mm - wykopy umocnione</t>
  </si>
  <si>
    <t>Studzienki kanalizacyjne systemowe tworzywowe z włazem żeliwnym</t>
  </si>
  <si>
    <t>Czyszczaki polietylenowe HDPE o śr. 110 mm</t>
  </si>
  <si>
    <t>Wpusty polietylenowe do dachu odwróconego z rusztem żeliwnym na planie koła</t>
  </si>
  <si>
    <t>Założenie rury ochronnej (osłonowej) o śr. 250 mm wraz z uszczelnieniem w miejscu przejścia przez przegrody budowlane</t>
  </si>
  <si>
    <t>Rurociągi polietylenowe PE 40 mm kanalizacyjne o połączeniach zgrzewanych na podwieszeniach w systemie podcisnieniowym</t>
  </si>
  <si>
    <t>Rurociągi polietylenowe PE 50 mm kanalizacyjne o połączeniach zgrzewanych na podwieszeniach w systemie podcisnieniowym</t>
  </si>
  <si>
    <t>Rurociągi polietylenowe PE 56 mm kanalizacyjne o połączeniach zgrzewanych na podwieszeniach w systemie podcisnieniowym</t>
  </si>
  <si>
    <t>Rurociągi polietylenowe PE o średnicy 63 mm kanalizacyjne o połączeniach zgrzewanych na podwieszeniach w systemie podcisnieniowym</t>
  </si>
  <si>
    <t>Rurociągi polietylenowe PE o średnicy 75 mm kanalizacyjne o połączeniach zgrzewanych na podwieszeniach w systemie podcisnieniowym</t>
  </si>
  <si>
    <t>Rurociągi polietylenowe PE o średnicy 90 mm kanalizacyjne o połączeniach zgrzewanych na podwieszeniach w systemie podcisnieniowym</t>
  </si>
  <si>
    <t>Rurociągi polietylenowe PE o średnicy 110 mm kanalizacyjne o połączeniach zgrzewanych na ścianach budynków w systemie podcisnieniowym</t>
  </si>
  <si>
    <t>Rurociągi polietylenowe PE o średnicy 125 mm kanalizacyjne o połączeniach zgrzewanych na ścianach budynków w systemie podcisnieniowym</t>
  </si>
  <si>
    <t>Rurociągi polietylenowe PE kanalizacyjne o połączeniach zgrzewanych na ścianach budynków o śr. zewn. 160 mm</t>
  </si>
  <si>
    <t>Kształtki polietylenowe PE o śr. zewn. 40 mm kanalizacyjne o połączeniach zgrzewanych w systemie podcisnieniowym</t>
  </si>
  <si>
    <t>Kształtki polietylenowe PE o śr. zewn. 50 mm kanalizacyjne o połączeniach zgrzewanych w systemie podcisnieniowym</t>
  </si>
  <si>
    <t>Kształtki polietylenowe PE o śr. zewn. 56 mm kanalizacyjne o połączeniach zgrzewanych w systemie podcisnieniowym</t>
  </si>
  <si>
    <t>Kształtki polietylenowe PE o śr. zewn. 63 mm kanalizacyjne o połączeniach zgrzewanych w systemie podcisnieniowym</t>
  </si>
  <si>
    <t>Kształtki polietylenowe PE o śr. zewn. 75 mm kanalizacyjne o połączeniach zgrzewanych w systemie podcisnieniowym</t>
  </si>
  <si>
    <t>Kształtki polietylenowe PE o śr. zewn. 90 mm kanalizacyjne o połączeniach zgrzewanych w systemie podcisnieniowym</t>
  </si>
  <si>
    <t>Kształtki polietylenowe PE o śr. zewn. 110 mm kanalizacyjne o połączeniach zgrzewanych w systemie podcisnieniowym</t>
  </si>
  <si>
    <t>Kształtki polietylenowe PE o śr. zewn. 125 mm kanalizacyjne o połączeniach zgrzewanych w systemie podcisnieniowym</t>
  </si>
  <si>
    <t>Kształtki polietylenowe PE kanalizacyjne o połączeniach zgrzewanych w systemie podcisnieniowym o śr. zewn. 160 mm</t>
  </si>
  <si>
    <t>Połączenia elektromufami lub termomufami polietylenowymi PEHD o średnicy 40-56 w systemie podcisnieniowym</t>
  </si>
  <si>
    <t>Połączenia elektromufami lub termomufami polietylenowymi PE o średnicy 63 w systemie podcisnieniowym</t>
  </si>
  <si>
    <t>Połączenia elektromufami lub termomufami polietylenowymi PE o średnicy 75 w systemie podcisnieniowym</t>
  </si>
  <si>
    <t>Połączenia elektromufami lub termomufami polietylenowymi PE o średnicy 90 w systemie podcisnieniowym</t>
  </si>
  <si>
    <t>Połączenia elektromufami lub termomufami polietylenowymi PE o średnicy 110 w systemie podcisnieniowym</t>
  </si>
  <si>
    <t>Połączenia elektromufami lub termomufami polietylenowymi PE o średnicy 125 w systemie podcisnieniowym</t>
  </si>
  <si>
    <t>Połączenia elektromufami lub termomufami polietylenowymi PE o śr. zewn. 160 mm</t>
  </si>
  <si>
    <t>Połączenia kielichami kompensacyjnymi polietylenowymi PE o śr zewn. 75 mm</t>
  </si>
  <si>
    <t>Połączenia kielichami kompensacyjnymi polietylenowymi PE o śr zewn. 90 mm</t>
  </si>
  <si>
    <t>Połączenia kielichami kompensacyjnymi polietylenowymi PE o śr zewn. 110 mm</t>
  </si>
  <si>
    <t>Połączenia kielichami kompensacyjnymi polietylenowymi PE o śr zewn. 125 mm</t>
  </si>
  <si>
    <t>Połączenia kielichami kompensacyjnymi polietylenowymi PE o śr zewn. 160 mm</t>
  </si>
  <si>
    <t>Czyszczaki polietylenowe PE o śr. zewn. 75 mm</t>
  </si>
  <si>
    <t>Czyszczaki polietylenowe PE 125 mm</t>
  </si>
  <si>
    <t>Wpusty dachowe pojedyncze w systemie podciśnieniowym odwodnienia dachu d56 z elektrycznym ogrzewaniem wpustu 230V/ 8W i łącznikiem oraz kołnierzem przyłączeniowym i elementem spiętrzającym</t>
  </si>
  <si>
    <t>Wpusty dachowe pojedyncze w systemie podciśnieniowym odwodnienia dachu d90 z łącznikiem oraz kołnierzem przyłączeniowym i elementem spiętrzającym</t>
  </si>
  <si>
    <t>Próba szczelności instalacji kanalizacji deszczowej z rur PE</t>
  </si>
  <si>
    <t>Izolacja przeciwroszeniowa instalacji kanalizacji deszczowej kablem grzejnym</t>
  </si>
  <si>
    <t>Roboty w zakresie przygotowania terenu pod budowę i roboty ziemne</t>
  </si>
  <si>
    <t>Koszt robót pomiarowych i inwentaryzacji powykonawczej</t>
  </si>
  <si>
    <t>Ręczne usunięcie warstwy ziemi urodzajnej (humusu) o grubości do 15 cm bez darni z przerzutem</t>
  </si>
  <si>
    <t>Koryto wykonywane mechanicznie - kat.gr.III-IV - wymiana gruntu</t>
  </si>
  <si>
    <t>Transport materialow sypkich (kruszywo) przy zaladunku mechanicznym</t>
  </si>
  <si>
    <t>Ręczne profilowanie i zagęszczenie podłoża pod warstwy konstrukcyjne nawierzchni w gruncie kat. I-II</t>
  </si>
  <si>
    <t>Rozplantowanie ziemi żyznej w terenie poziomym - humusu</t>
  </si>
  <si>
    <t>Ręczna rozbiórka nawierzchni z kostki nieregularnej na podsypce piaskowej przy wypełnieniu spoin piaskiem</t>
  </si>
  <si>
    <t>Rozebranie krawężników betonowych na podsypce cementowo-piaskowej</t>
  </si>
  <si>
    <t>Ręczna rozbiórka obrzeży betonowych o wym. 8x30 cm</t>
  </si>
  <si>
    <t>Rozebranie ław pod krawężniki z betonu</t>
  </si>
  <si>
    <t>Przestawienie istniejącego ogrodzenia - demontaż z transportem</t>
  </si>
  <si>
    <t>Wywóz gruzu spryzmowanego samochodami samowyładowczymi</t>
  </si>
  <si>
    <t>PLAC MENEWROWY, DROGI DOJAZDOWE, CIĄG PIESZY I DROGA POŻAROWA</t>
  </si>
  <si>
    <t>Zabezpieczenie istniejących kabli rurami ochronnymi dwudzielnymi z PCW o śr. do 110 mm</t>
  </si>
  <si>
    <t>Ława pod krawężniki betonowa z oporem</t>
  </si>
  <si>
    <t>Krawężniki betonowe wystające o wymiarach 15x30 cm na podsypce cementowo-piaskowej</t>
  </si>
  <si>
    <t>Krawężniki betonowe wtopione o wymiarach 15x22 cm na podsypce cementowo-piaskowej</t>
  </si>
  <si>
    <t>Warstwa odcinająca zagęszczana mechanicznie - 6 cm grubości po zagęszczeniu</t>
  </si>
  <si>
    <t>Warstwa odcinająca zagęszczana mechanicznie - za każdy dalszy 1 cm grubości po zagęszczeniu</t>
  </si>
  <si>
    <t>Podbudowa z kruszywa łamanego - warstwa dolna o grubości po zagęszczeniu 15 cm</t>
  </si>
  <si>
    <t>Podbudowa z kruszywa łamanego - warstwa górna o grubości po zagęszczeniu 8 cm</t>
  </si>
  <si>
    <t>Podbudowa z kruszywa łamanego - warstwa górna - za każdy dalszy 1 cm grubości po zagęszczeniu</t>
  </si>
  <si>
    <t>Nawierzchnia z kostki brukowej betonowej gr. 8 cm układana mechanicznie na podsypce cementowo-piaskowej</t>
  </si>
  <si>
    <t>Nawierzchnia z kostki brukowej betonowej gr. 8 cm układana mechanicznie na podsypce cementowo-piaskowej - przełożenie istniejącej nawierzchni drogi pożarowej</t>
  </si>
  <si>
    <t>PARKING DLA WOZÓW TRANSMISYJNYCH I NAW. PRZY AGREGATACH</t>
  </si>
  <si>
    <t>Nawierzchnia z geokratay wypełnonej trawą o wysokości 5 cm</t>
  </si>
  <si>
    <t>DROGA DOJAZDOWA NA EUROCAMPINGU</t>
  </si>
  <si>
    <t>Podbudowa z kruszywa łamanego - warstwa dolna - za każdy dalszy 1 cm grubości po zagęszczeniu</t>
  </si>
  <si>
    <t>Nawierzchnia mineralna typu HanseGrand</t>
  </si>
  <si>
    <t>UMOCNIENIE SKARP</t>
  </si>
  <si>
    <t>Umocnienie skarp  brukiem na podsypce cementowo-piaskowej</t>
  </si>
  <si>
    <t>Wzmacnianie konstrukcji nasypów geosyntetykami; wysokość nasypu do 3 m</t>
  </si>
  <si>
    <t>Wzmacnianie powierzchni skarp geosyntetykami sposobem ręcznym</t>
  </si>
  <si>
    <t>CHODNIK</t>
  </si>
  <si>
    <t>Ława pod obrzeża betonowa z oporem</t>
  </si>
  <si>
    <t>Obrzeża betonowe o wymiarach 30x8 cm na podsypce cementowo-piaskowej z wypełnieniem spoin zaprawą cementową</t>
  </si>
  <si>
    <t>SCHODY TERENOWE</t>
  </si>
  <si>
    <t>Ławy fundamentowe betonowe, prostokątne szerokości do 1,3 m - ławy pod schody terenowe</t>
  </si>
  <si>
    <t>Nawierzchnia z kostki brukowej betonowej gr. 6 cm układana mechanicznie na podsypce cementowo-piaskowej</t>
  </si>
  <si>
    <t>Roboty budowlane w zakresie budowy linii energetycznych</t>
  </si>
  <si>
    <t>Demontaż z transportem słupów oświetleniowych o masie do 100 kg</t>
  </si>
  <si>
    <t>Demontaż przewodów nieizolowanych o przekroju do 50 mm2 linii oświetleniowej - z transportem</t>
  </si>
  <si>
    <t>km/1 przew.</t>
  </si>
  <si>
    <t>Demontaż przewodów nieizolowanych o przekroju do 50 mm2 linii kablowej nn</t>
  </si>
  <si>
    <t>Demontaż skrzynek zasilających z transportem</t>
  </si>
  <si>
    <t>PRZEBUDOWA OŚWIETLENIA</t>
  </si>
  <si>
    <t>Nasypanie warstwy piasku na dnie rowu kablowego o szerokości do 0.4 m</t>
  </si>
  <si>
    <t>Układanie kabli o masie do 1.0 kg/m w rowach kablowych ręcznie - kabel YAKXS 4*35</t>
  </si>
  <si>
    <t>Montaż i stawianie słupów oświetleniowych o masie do 100 kg</t>
  </si>
  <si>
    <t>Montaż przewodów do opraw oświetleniowych</t>
  </si>
  <si>
    <t>kpl.przew.</t>
  </si>
  <si>
    <t>Montaż opraw oświetlenia zewnętrznego na słupie</t>
  </si>
  <si>
    <t>Uziomy ze stali profilowanej miedziowane o długości 3 m (metoda wykonania udarowa) - grunt kat.III</t>
  </si>
  <si>
    <t>Badanie linii kablowej N.N.- kabel 4-żyłowy</t>
  </si>
  <si>
    <t>odc.</t>
  </si>
  <si>
    <t>Badania i pomiary instalacji uziemiającej</t>
  </si>
  <si>
    <t>Gospodarowanie drzewostanem</t>
  </si>
  <si>
    <t>Karczowanie drzew miękkich o średnicy pnia  do16cm R=0,8</t>
  </si>
  <si>
    <t>Karczowanie drzew miękkich o średnicy pnia 16-20cm</t>
  </si>
  <si>
    <t>Karczowanie drzew twardych o średnicy pnia 21-30cm</t>
  </si>
  <si>
    <t>Ręczne ścinanie i karczowanie zagajników gęstych</t>
  </si>
  <si>
    <t>Transport dłużyc na odległość do 2km</t>
  </si>
  <si>
    <t>Dopłata za każde 0,5km ponad 2km transportu dłużyc</t>
  </si>
  <si>
    <t>Transport karpiny na odległość do 2km</t>
  </si>
  <si>
    <t>mp</t>
  </si>
  <si>
    <t>Transport gałęzi na odległość do 2km</t>
  </si>
  <si>
    <t>Oczyszczenie terenu po wykarczowaniu z drobnych gałęzi, korzeni i kory (bez wrzosu), z wywiezieniem</t>
  </si>
  <si>
    <t>Nasadzenia</t>
  </si>
  <si>
    <t>Sadzenie drzew i krzewów liściastych form naturalnych na terenie płaskim w gruncie kategorii I-II w dołach o średnicy i głębokości 0,5m z całkowitą zaprawą dołów. Berberys Thunberga "Atropurpurea" - szt 9 , Tawua japońska "Froebelii" - szt 12, Brzoza</t>
  </si>
  <si>
    <t>Sadzenie drzew i krzewów iglastych na terenie płaskim w gruncie kategorii I-II w dołach o średnicy i głębokości 0,5m z zaprawą dołów.  Jałowiec Pfitzera "Mint Julep" - szt 12, Świerk kłujący - szt 51 sadzonki około 0,50-0,60m, Żywotnik zachodni "Smara</t>
  </si>
  <si>
    <t>Trawniki</t>
  </si>
  <si>
    <t>Ręczne rozrzucenie na terenie płaskim ziemi żyznej lub kompostowej o grubości warstwy 2cm</t>
  </si>
  <si>
    <t>Ręczne rozrzucenie na terenie płaskim ziemi żyznej lub kompostowej - dodatek za każdy 1cm ponad 2cm grubości warstwy</t>
  </si>
  <si>
    <t>Wykonanie trawników parkowych siewem na terenie płaskim w gruncie kategorii I-II, przy uprawie mechanicznej z nawożeniem</t>
  </si>
  <si>
    <t>Ręczne rozrzucenie na skarpach o nachyleniu do 1:2 ziemi żyznej lub kompostowej o grubości warstwy 2cm</t>
  </si>
  <si>
    <t>Ręczne rozrzucenie na skarpach o nachyleniu do 1:2 ziemi żyznej lub kompostowej - dodatek za każdy 1cm ponad 2cm grubości warstwy</t>
  </si>
  <si>
    <t>Wykonanie trawników dywanowych siewem na skarpach przy uprawie ręcznej z nawożeniem w gruncie kategorii I-II</t>
  </si>
  <si>
    <t>Przyłącza i sieci sanitarne</t>
  </si>
  <si>
    <t>Sieć wodociągowa wraz z przyłączami</t>
  </si>
  <si>
    <t>Wykopy oraz przekopy wykonywane koparkami podsiębiernymi na odkład - pojemność łyżki 0,60, grunt kat.III</t>
  </si>
  <si>
    <t>Roboty ziemne w gruncie kategorii III wykonywane koparkami podsiębiernymi o pojemności łyżki 0,60m3 z transportem urobku samochodami samowyładowczymi 5-10t na odległość do 1,0km</t>
  </si>
  <si>
    <t>Wykopy liniowe o szerokości 0,8-1,5m o ścianach pionowych (w gruntach suchych), z wydobyciem urobku łopatą lub wyciągiem ręcznym, wykopy o głębokości do 3,0m grunt kat. III-IV</t>
  </si>
  <si>
    <t>Podłoża pod kanały z materiałów sypkich o grubości 15cm</t>
  </si>
  <si>
    <t>Podsypka filtracyjna z gotowego kruszywa, z piasku -obsypka rur</t>
  </si>
  <si>
    <t>Obsypka rurociągu gruntem z wykopu z jego przesianiem</t>
  </si>
  <si>
    <t>Zasypanie wykopów spycharkami z przemieszczeniem gruntu kat.I-III na odległość do 10m</t>
  </si>
  <si>
    <t>Zasypywanie wykopów liniowych o ścianach pionowych szerokości 0,8-1,5m i głębokości do 3m w gruncie kat.III-IV</t>
  </si>
  <si>
    <t>Zagęszczenie nasypów ubijakami mechanicznymi, grunt sypki kat.I-III; Js-0,98</t>
  </si>
  <si>
    <t>Pełne umocnienie (z rozbiórką) palami szalunkowymi (wypraskami) w gruncie suchym pionowych ścian wykopów liniowych o szerokości do 1m i głębokości do 3m w gruncie kategorii I-II</t>
  </si>
  <si>
    <t>Plantowanie mechaniczne powierzchni gruntu rodzimego kategorii I-III</t>
  </si>
  <si>
    <t>Demontaż rurociągu stalowego o średnicy zewnętrznej  60,3mm</t>
  </si>
  <si>
    <t>Odnogi wbudowane w istniejące rurociągi z rur PE o średnicy 160mm</t>
  </si>
  <si>
    <t>wcinkę</t>
  </si>
  <si>
    <t>Montaż rurociągów z rur polietylenowych PE, PEHD o średnicy zewnętrznej 160mm</t>
  </si>
  <si>
    <t>Przyłącze wodociągowe z rur ciśnieniowych PE o średnicy 100mm łączonych metodą zgrzewania czołowego; PE 90/8,2</t>
  </si>
  <si>
    <t>Połączenie metodą zgrzewania czołowego rur polietylenowych, ciśnieniowych PE, PEHD o średnicy zewnętrznej 160mm</t>
  </si>
  <si>
    <t>Połączenie za pomocą kształtek elektrooporowych rur polietylenowych, ciśnieniowych PE, PEHD o średnicy zewnętrznej 160mm</t>
  </si>
  <si>
    <t>Połączenie za pomocą kształtek elektrooporowych rur polietylenowych, ciśnieniowych PE, PEHD o średnicy zewnętrznej 90mm</t>
  </si>
  <si>
    <t>Połączenie za pomocą kształtek elektrooporowych rur polietylenowych, ciśnieniowych PE, PEHD o średnicy zewnętrznej 63mm</t>
  </si>
  <si>
    <t>Montaż kształtek ciśnieniowych PE, PEHD o połączeniach zgrzewano-kołnierzowych (tuleje kołnierzowe na luźny kołnierz) o średnicy zewnętrznej 160mm-225mm; DN 160</t>
  </si>
  <si>
    <t>Montaż kształtek ciśnieniowych PE, PEHD o połączeniach zgrzewano-kołnierzowych (tuleje kołnierzowe na luźny kołnierz) o średnicy zewnętrznej do 90mm</t>
  </si>
  <si>
    <t>Kształtki żeliwne ciśnieniowe kołnierzowe o średnicy nominalnej 150mm</t>
  </si>
  <si>
    <t>Zasuwy typu E kołnierzowe z obudową o średnicy 80mm, montowane na rurociągach PVC i PE (Zasuwy typu E montowane z nasuwkami)</t>
  </si>
  <si>
    <t>Przyłącze wodociągowe z rur stalowych ocynkowanych o średnicy 80mm</t>
  </si>
  <si>
    <t>Wodomierze sprzężone  MWN/WS 50/4,0-S-NK</t>
  </si>
  <si>
    <t>Dodatki za wykonanie obustronnych podejść do wodomierzy śrubowych - podejście o średnicy nominalnej 80mm</t>
  </si>
  <si>
    <t>Zawory przelotowe  sieci wodociągowych o średnicy nominalnej 50mm</t>
  </si>
  <si>
    <t>Rury ochronne o średnicy nominalnej 125mm</t>
  </si>
  <si>
    <t>Rury ochronne o średnicy nominalnej 200mm</t>
  </si>
  <si>
    <t>Ręczne układanie mieszanki betonowej w ławach fundamentowych i blokach oporowych</t>
  </si>
  <si>
    <t>Przejście przez ściany z betonu żwirowego o grubości do 50cm dla przyłącza wodociągowegoo o średnicy nominalnej 80mm w tulei z rury stalowej o średnicy 125mm</t>
  </si>
  <si>
    <t>przejście</t>
  </si>
  <si>
    <t>Próba wodna szczelności sieci wodociągowych z rur typu HOBAS, PCW, PVC, PE, PEHD o średnicy nominalnej 160mm (1 próba - 200m)</t>
  </si>
  <si>
    <t>Dopłata lub potrącenie do prób szczelności rurociągów z rur PVC, PE, PEHD, HOBAS o średnicy 150mm i długości różnej od 200m lub 500m (odcinek=10m)</t>
  </si>
  <si>
    <t>Próba wodna szczelności sieci wodociągowych z rur typu HOBAS, PCW, PE, PEHD, o średnicy nominalnej 90-110mm (1 próba - 200m)</t>
  </si>
  <si>
    <t>Dopłata lub potrącenie do prób szczelności rurociągów z rur PVC, PE, PEHD, HOBAS o średnicy 80-100mm i długości różnej od 200m lub 500m (odcinek=10m)</t>
  </si>
  <si>
    <t>Próba wodna szczelności sieci wodociągowych z rur typu HOBAS, PCW, PVC, PE, PEHD o średnicy nominalnej 63mmmm (1 próba - 200m)</t>
  </si>
  <si>
    <t>Dopłata lub potrącenie do prób szczelności rurociągów z rur PVC, PE, PEHD, HOBAS o średnicy 50-65mm i długości różnej od 200m lub 500m (odcinek=10m)</t>
  </si>
  <si>
    <t>Dezynfekcja rurociągów sieci wodociągowej o średnicy nominalnej do 150mm (odcinek - 200m)</t>
  </si>
  <si>
    <t>Potrącenie do dezynfekcji  rurociągów o długości różnej od 200m lub 500m przy średnicy rur 80-100mm (odcinek=10m)</t>
  </si>
  <si>
    <t>Jednokrotne płukanie sieci wodociągowej z rurociągów o średnicy nominalnej do 150mm (odcinek - 200m)</t>
  </si>
  <si>
    <t>Dopłata do płukania rurociągów o długości różnej od 200m lub 500m przy średnicy rur 150mm (odcinek=10m)</t>
  </si>
  <si>
    <t>Oznakowanie taśmą z tworzywa sztucznego z wkładką metalową  trasy wodociągu ułożonego w ziemi</t>
  </si>
  <si>
    <t>Oznakowanie trasy rurociągu tabliczkami na murze</t>
  </si>
  <si>
    <t>Oznakowanie trasy rurociągu tabliczkami na słupku betonowym</t>
  </si>
  <si>
    <t>studnię</t>
  </si>
  <si>
    <t>0,5m</t>
  </si>
  <si>
    <t>Hydranty pożarowe nadziemne o średnicy 80mm</t>
  </si>
  <si>
    <t>Odprowadzenie wód opadowych</t>
  </si>
  <si>
    <t>Podłoża betonowe  C12/15 o grubości 20cm</t>
  </si>
  <si>
    <t>Demontaż studni rewizyjnych z kręgów betonowych o średnicach 1200mm i głębokości 3m w gotowym wykopie (Wydobycie mechaniczne)</t>
  </si>
  <si>
    <t>Kanały z rur PVC SN 8 łączone na wcisk, o średnicy zewnętrznej 400mm</t>
  </si>
  <si>
    <t>Kanały z rur PVC klasy  SN 8 łączone na wcisk, o średnicy zewnętrznej 315mm</t>
  </si>
  <si>
    <t>Kanały z rur PVC  klasy SN 8 łączone na wcisk, o średnicy zewnętrznej 250mm</t>
  </si>
  <si>
    <t>Kanały z rur PVC  klasy SN 8 łączone na wcisk, o średnicy zewnętrznej 200mm</t>
  </si>
  <si>
    <t>Przykanaliki z rur PVC klasy SN 8 o średnicy nominalnej 200mm</t>
  </si>
  <si>
    <t>Kształtki PVC kanalizacji zewnętrznej, jednokielichowe o średnicy zewnętrznej 200mm łączone na wcisk-kolana</t>
  </si>
  <si>
    <t>Montaż rurociągów z rur polietylenowych PE, PEHD o średnicy zewnętrznej 250mm</t>
  </si>
  <si>
    <t>Połączenie za pomocą kształtek elektrooporowych rur polietylenowych, ciśnieniowych PE, PEHD o średnicy zewnętrznej 250mm</t>
  </si>
  <si>
    <t>Wymiana rurociągu z polichlorku winylu (PCW) ciśnieniowego o średnicy zewnętrznej 200mm- połączenie z nową studnią</t>
  </si>
  <si>
    <t>Regulacja pionowa kratek ściekowych ulicznych</t>
  </si>
  <si>
    <t>Studzienka ściekowa uliczna prefabrykowana betonowa o średnicy 500mm z osadnikiem bez syfonu-prefabrykowane</t>
  </si>
  <si>
    <t>Płyta żelbetowa P-75</t>
  </si>
  <si>
    <t>P.Z. Montaż szczelnych przejść w kręgu betonowym na rurę PVC 200</t>
  </si>
  <si>
    <t>P.Z. Montaż szczelnych przejść w kręgu betonowym na rurę PVC 250</t>
  </si>
  <si>
    <t>P.Z. Montaż szczelnych przejść w kręgu betonowym na rurę PVC 400</t>
  </si>
  <si>
    <t>Próba szczelności kanałów rurowych o średnicy nominalnej 400mm</t>
  </si>
  <si>
    <t>Próba szczelności kanałów rurowych o średnicy  nominalnej 300mm</t>
  </si>
  <si>
    <t>Próba szczelności kanałów rurowych o średnicy  nominalnej 250mm</t>
  </si>
  <si>
    <t>Próba szczelności kanałów rurowych, o średnicy  nominalnej 200mm</t>
  </si>
  <si>
    <t>Rowki w gruncie kategorii I-II o wymiarach 40x40cm pod krawężniki i ławy krawężnikowe</t>
  </si>
  <si>
    <t>Ława betonowa z oporem pod krawężniki</t>
  </si>
  <si>
    <t>P.Z. Odwodnienie liniowe 150 z rusztem ze stali nierdzewnej</t>
  </si>
  <si>
    <t>Rury ochronne o średnicy nominalnej 300mm</t>
  </si>
  <si>
    <t>Sieć kanalizacji sanitarnej wraz z przyłączami</t>
  </si>
  <si>
    <t>Kanały z rur PVC łączone na wcisk, o średnicy zewnętrznej 160mm</t>
  </si>
  <si>
    <t>P.Z. Montaż szczelnych przejść w kręgu betonowym na rurę PVC 160</t>
  </si>
  <si>
    <t>Próba szczelności kanałów rurowych o średnicy nominalnej 150mm</t>
  </si>
  <si>
    <t>Tarasowanie sieci i inwentaryzacja powykonawcza</t>
  </si>
  <si>
    <t>Linie kablowe SN 20kV</t>
  </si>
  <si>
    <t>Wykopy pionowe ręczne dla urządzenia przeciskowego wraz z jego zasypaniem w gruncie nienawodnionym kat.III-IV</t>
  </si>
  <si>
    <t>Przewierty mechaniczne dla rury 160mm pod obiektami</t>
  </si>
  <si>
    <t>Przewierty mechaniczne dla rury 160mm pod obiektami - dodatek za każdą następną rurę w wiązce</t>
  </si>
  <si>
    <t>Kopanie rowów dla kabli w sposób mechaniczny w gruncie kat. III-IV</t>
  </si>
  <si>
    <t>Nasypanie warstwy piasku na dnie rowu kablowego o szerokości do 0,4m</t>
  </si>
  <si>
    <t>Ułożenie rur osłonowych 160mm</t>
  </si>
  <si>
    <t>Ułożenie rur osłonowych dwudzielnych 160mm-zabezpieczenie istniejącego kabla TP</t>
  </si>
  <si>
    <t>Układanie kabli XRUHAKXS 1x120mm2 w rowach kablowych ręcznie-projektowany kabel</t>
  </si>
  <si>
    <t>Układanie kabli XRUHAKXS 1x120mm2 w kanale stacji-projektowany kabel</t>
  </si>
  <si>
    <t>Układanie kabli XRUHAKXS 1x120mm2 w rowach kablowych ręczniew rurach, pustakach lub kanałach zamkniętych</t>
  </si>
  <si>
    <t>Ręczne układanie kabla XRUHAKXS 1x120mm2 w rowach kablowych z przykryciem folią kalandrowaną z PCW uplastycznionego (zapas kabla przed mufami, złączem i przepustami)</t>
  </si>
  <si>
    <t>Ręczne zasypywanie rowów dla kabli w gruncie kategorii III</t>
  </si>
  <si>
    <t>Zasypywanie rowów dla kabli wykonanych mechanicznie w gruncie kat. III-IV</t>
  </si>
  <si>
    <t>Montaż głowic wnętrzowych na kablach energetycznych aluminiowych o przekroju 120mm2 na napięcie do 20kV CTS 24kV 630A 50-150</t>
  </si>
  <si>
    <t>Badanie linii kablowej średniego napięcia</t>
  </si>
  <si>
    <t>Obsługa geodezyjna</t>
  </si>
  <si>
    <t>4.1</t>
  </si>
  <si>
    <t>4.1.1</t>
  </si>
  <si>
    <t>4.1.2</t>
  </si>
  <si>
    <t>4.1.3</t>
  </si>
  <si>
    <t>4.1.4</t>
  </si>
  <si>
    <t>4.2</t>
  </si>
  <si>
    <t>4.2.1</t>
  </si>
  <si>
    <t>4.2.2</t>
  </si>
  <si>
    <t>4.2.3</t>
  </si>
  <si>
    <t>4.2.4</t>
  </si>
  <si>
    <t>RAZEM Instalacje wod-kan do Zestawienia Zbiorczego</t>
  </si>
  <si>
    <t>RAZEM 4.2 Wewnętrzna instalacja kanalizacji sanitarnej do Zestawienia Zbiorczego</t>
  </si>
  <si>
    <t>RAZEM 4.1 Wewnętrzna instalacja wodociągowa do Zestawienia Zbiorczego</t>
  </si>
  <si>
    <t>RAZEM Sieci, przyłącza i zagospodarowanie terenu do Zestawienia Zbiorczego</t>
  </si>
  <si>
    <t>ZESTAWIENIE ZBIORCZE</t>
  </si>
  <si>
    <t>Przedmiar Nr 1 - Roboty budowlane i wyposażenie</t>
  </si>
  <si>
    <t>Stropy, schody i trybuny wylewane</t>
  </si>
  <si>
    <t>RAZEM 1.5 Dach - konstrukcja i pokrycie do Zestawienia Zbiorczego</t>
  </si>
  <si>
    <t>Stolarka, ślusarka (fasady i drzwi zewnętrzne)</t>
  </si>
  <si>
    <t>Roboty drogowe i zagospodarowanie terenu</t>
  </si>
  <si>
    <t>5.1</t>
  </si>
  <si>
    <t>5.2</t>
  </si>
  <si>
    <t>CENA OFERTOWA NETTO</t>
  </si>
  <si>
    <t>FORMULARZ CENOWY</t>
  </si>
  <si>
    <t xml:space="preserve">FORMULARZ CENOWY </t>
  </si>
  <si>
    <t>B-01.01.01</t>
  </si>
  <si>
    <t>B-00.00.01</t>
  </si>
  <si>
    <t>B-01.02.04</t>
  </si>
  <si>
    <t xml:space="preserve">3915000-8  </t>
  </si>
  <si>
    <t>Stolarka  drzwiowa i świetlik dachowy</t>
  </si>
  <si>
    <t>37400000-2</t>
  </si>
  <si>
    <t xml:space="preserve">45331000-6 45000000-7 45212000-6 45300000-0  45320000-6 45321000-3 </t>
  </si>
  <si>
    <t xml:space="preserve">45000000-7 45212000-6 45300000-0  45320000-6 45321000-3 </t>
  </si>
  <si>
    <t xml:space="preserve">45000000-7 45212000-6 19230000-0 29231000-7 45331000-6 45331200-8 45331211-8 45331221-1 45331230-7 45331210-1  </t>
  </si>
  <si>
    <t>45000000-7 45212000-6 45111291-4 45231112-3 45330000-9 45332000-3 45332200-5 45332300-6 45332400-7 45343000-3</t>
  </si>
  <si>
    <t>45000000-7 45212000-6 45300000-0 45320000-6  45330000-9 45332200-5 45332400-7</t>
  </si>
  <si>
    <t>45111200-0 45233124-4 45233150-5  45233222-4 45200000-9 45111291-4 77310000-6</t>
  </si>
  <si>
    <t xml:space="preserve">45000000-7 45212000-6 45111291-4 45231112-3 45330000-9 45311100-1 45332000-3 45332200-5 45332300-6 45332400-7 </t>
  </si>
  <si>
    <t>45231000-5
45315700-5
45311200-2
45311100-1 
45315700-5</t>
  </si>
  <si>
    <t xml:space="preserve">45314000-1
45312100-8
45312000-7
45343000-3
31625200-5
</t>
  </si>
  <si>
    <t xml:space="preserve">45000000-7 45212000-6 45100000-8 45110000-1  45111000-8  45111240-2 </t>
  </si>
  <si>
    <t xml:space="preserve">45000000-7
45212000-6
45200000-9
45260000-7  
45262000-1  
45262300-4
45320000-6 
45262400-5 </t>
  </si>
  <si>
    <t>45000000-7
45212000-6
45320000-0 
45262300-4  
45262400-5 
45223100-7 
45223200-8 
45223110-0 
45223000-6
45443000-4 
45321000-3  
45432000-0
45410000-4</t>
  </si>
  <si>
    <t xml:space="preserve">45000000-7 45212000-6 45320000-0 45262300-4  45262400-5 </t>
  </si>
  <si>
    <t>45000000-7
45212000-6
45262000-1 
45262400-5 
45262300-4 
45320000-6 
45321000-3  
45261210-9 
45261320-3 
45421000-4</t>
  </si>
  <si>
    <t>45000000-7
45212000-6
45262500-6 
45262300-4 
45430000-1
45321000-3 
45421000-4 
45421141-4 
45430000-1
45421146-9
3915000-8</t>
  </si>
  <si>
    <t>45000000-7
45212000-6
45320000-6 
45321000-3
45262000-1 
45262300-4 
45432110-8 
45432000-0</t>
  </si>
  <si>
    <t>45000000-7
45212000-6
45421000-4</t>
  </si>
  <si>
    <t>45000000-7
45212000-6
45443000-4 
45321000-3  
45432000-0</t>
  </si>
  <si>
    <t xml:space="preserve">45000000-7
45212000-6
45342000-6
45223500 1 </t>
  </si>
  <si>
    <t>45000000-7
45212000-6
45315700-5 
45315000-8 
45315100-9</t>
  </si>
  <si>
    <t>B-01.02.03</t>
  </si>
  <si>
    <t>B-02.04.03</t>
  </si>
  <si>
    <t>B-01.02.03
B-01.02.08
B-01.02.06</t>
  </si>
  <si>
    <t>B-01.02.04a</t>
  </si>
  <si>
    <t>B-02.04.12</t>
  </si>
  <si>
    <t>B-02.04.01
B-02.04.02
B-02.04.03</t>
  </si>
  <si>
    <t>B-02.04.10</t>
  </si>
  <si>
    <t>B-01.02.01</t>
  </si>
  <si>
    <t>B-01.02.01 
B-01.02.06</t>
  </si>
  <si>
    <t>B-02.04.04</t>
  </si>
  <si>
    <t>B-02.02.01</t>
  </si>
  <si>
    <t>B-02.04.09</t>
  </si>
  <si>
    <t>B-02.04.09
B-01.02.08</t>
  </si>
  <si>
    <t>STWiOR dot. BUDOWY ABONENCKIEJ STACJI TRANSFORMAT-OROWEJ</t>
  </si>
  <si>
    <t>STWiOR Wentylacja, C.O., Instalacja Chłodziwa</t>
  </si>
  <si>
    <t>STWiOR BRANŻA DROGOWA I ZIELEŃ</t>
  </si>
  <si>
    <t>STWiOR SANITARNYCH</t>
  </si>
  <si>
    <t>STWiOR -Instalacje Elektryczne</t>
  </si>
  <si>
    <t>RAZEM 1.1 Roboty rozbiórkowe i ziemne do Zestawienia Zbiorczego</t>
  </si>
  <si>
    <t>Roboty rozbiórkowe i ziemne</t>
  </si>
  <si>
    <t>1.7.1</t>
  </si>
  <si>
    <t>1.7.2</t>
  </si>
  <si>
    <t>RAZEM 1.7 Stolarka, ślusarka (fasady i drzwi zewnętrzne) do Zestawienia Zbiorczego</t>
  </si>
  <si>
    <t>1.9.3</t>
  </si>
  <si>
    <t>1.9.4</t>
  </si>
  <si>
    <t>RAZEM 1.9 Posadzki do Zestawienia Zbiorczego</t>
  </si>
  <si>
    <t>Wyposażenie sportowe obiektu</t>
  </si>
  <si>
    <t>RAZEM 1.8 Trybuny mobilne i siedziska do Zestawienia Zbiorczego</t>
  </si>
  <si>
    <t>RAZEM 1.10 Wyposażenie sportowe obiektu do Zestawienia Zbiorczego</t>
  </si>
  <si>
    <t>1.11</t>
  </si>
  <si>
    <t>RAZEM 1.11 Wyposażenie pozostałe obiektu do Zestawienia Zbiorczego</t>
  </si>
  <si>
    <t>Wyposażenie pozostałe obiektu</t>
  </si>
  <si>
    <t>6.1</t>
  </si>
  <si>
    <t>6.2</t>
  </si>
  <si>
    <t>6.3</t>
  </si>
  <si>
    <t>6.4</t>
  </si>
  <si>
    <t>RAZEM Elewacja i elementy zewnętrzne do Zestawienia Zbiorczego</t>
  </si>
  <si>
    <t>RAZEM 6.1 Okładziny elewacyjne do Zestawienia Zbiorczego</t>
  </si>
  <si>
    <t>RAZEM 6.2 Pozostałe roboty elewacyjne do Zestawienia Zbiorczego</t>
  </si>
  <si>
    <t>RAZEM 6.3 Murek oporowy do Zestawienia Zbiorczego</t>
  </si>
  <si>
    <t>Przedmiar Nr 6 - Elewacja i elementy zewnętrzne</t>
  </si>
  <si>
    <t>3.1.6</t>
  </si>
  <si>
    <t>RAZEM 3.1 Instalacja c.o. do Zestawienia Zbiorczego</t>
  </si>
  <si>
    <t>RAZEM 3.2 Ogrzewanie podłogowe do Zestawienia Zbiorczego</t>
  </si>
  <si>
    <t>Przedmiar Nr 1 - Roboty budowlane i wyposażenie,
(suma pozycji od 1.1 do 1.11) w tym:</t>
  </si>
  <si>
    <t>5.1.1</t>
  </si>
  <si>
    <t>5.1.2</t>
  </si>
  <si>
    <t>5.1.3</t>
  </si>
  <si>
    <t>5.1.4</t>
  </si>
  <si>
    <t>5.1.5</t>
  </si>
  <si>
    <t>RAZEM 5.1 Instalacja chłodu do Zestawienia Zbiorczego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</si>
  <si>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</si>
  <si>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</si>
  <si>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</si>
  <si>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</si>
  <si>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</si>
  <si>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</si>
  <si>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</si>
  <si>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</si>
  <si>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</si>
  <si>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</si>
  <si>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</si>
  <si>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</si>
  <si>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</si>
  <si>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</si>
  <si>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</si>
  <si>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</si>
  <si>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</si>
  <si>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</si>
  <si>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</si>
  <si>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</si>
  <si>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</si>
  <si>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</si>
  <si>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</si>
  <si>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</si>
  <si>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</si>
  <si>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</si>
  <si>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</si>
  <si>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</si>
  <si>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</si>
  <si>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</si>
  <si>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</si>
  <si>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Przedmiar Nr 5 - Instalacje wentylacji mechanicznej i klimatyzacji</t>
  </si>
  <si>
    <t>Przedmiar Nr 3 - Instalacja centralnego ogrzewania</t>
  </si>
  <si>
    <t>Przedmiar Nr 7 - Sieci, przyłącza i zagospodarowanie terenu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</si>
  <si>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</si>
  <si>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</si>
  <si>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</si>
  <si>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</si>
  <si>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</si>
  <si>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</si>
  <si>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</si>
  <si>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</si>
  <si>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</si>
  <si>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</si>
  <si>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</si>
  <si>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</si>
  <si>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</si>
  <si>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</si>
  <si>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RAZEM 7.1 Roboty drogowe i zagospodarowanie terenu do Zestawienia Zbiorczego</t>
  </si>
  <si>
    <t>7.2</t>
  </si>
  <si>
    <t>7.2.1</t>
  </si>
  <si>
    <t>7.2.2</t>
  </si>
  <si>
    <t>7.2.3</t>
  </si>
  <si>
    <t>7.2.4</t>
  </si>
  <si>
    <t>RAZEM 7.2 Przyłącza i sieci sanitarne do Zestawienia Zbiorczego</t>
  </si>
  <si>
    <t>RAZEM 5.2 Wentylacja do Zestawienia Zbiorczego</t>
  </si>
  <si>
    <t>RAZEM 6.4 Trafostacja - roboty budowlane do Zestawienia Zbiorczego</t>
  </si>
  <si>
    <t>Podatek od towarów i usług VAT
(23% sumy z pozycji 8)</t>
  </si>
  <si>
    <t>CENA OFERTOWA BRUTTO
(suma pozycji 8 i 9)</t>
  </si>
  <si>
    <t>Profesjonalne słupki do siatkówki wykonane ze specjalnego profilu stalowego o średnicy 76,3mm, z wewnętrznym naciągiem siatki.</t>
  </si>
  <si>
    <t>Osłony słupków profesjonalnych wykonane z pianki poliuretanowej.</t>
  </si>
  <si>
    <t>Tuleje do mocowania słupków do siatkówki</t>
  </si>
  <si>
    <t>Rama podłogowa stalowa cynkowana galwanicznie w komplecie z deklem dokręcanym (wykonanym z panela dostarczanej podłogi). Instalacja ram podłogowych i dekli.</t>
  </si>
  <si>
    <t>Siatka profesjonalna górna linka napinająca wykonana ze splotu aramidowego (siedmio-krotnie mocniejszego niż standardowa linka stalowa). Siatka polietylenowa o oczku 100x100mm, mocowana do słupka w 6 punktach</t>
  </si>
  <si>
    <t>Antenki do siatki wykonane z włókna szklanego. Wymiary: średnica: 10mm, długość 1800mm. Waga kompletu: 1,2 kg.</t>
  </si>
  <si>
    <t>Stanowisko sędziowskie do siatkówki wykonane ze stali lakierowanej proszkowo na kolor czerwony wyposażone w kółka ułatwiające przemieszczanie. Wymiary: wysokość 1865 mm, szerokość 970 mm, głębokość 1008 mm. Waga: 126 kg.</t>
  </si>
  <si>
    <t>Sygnalizator zmian zawodników, zestaw 4 elementowy. Sygnalizator stojący zbudowany jest z podstawy, oraz obudowy z tworzywa sztucznego, w której umieszczona jest elektroniczna aparatura optyczno-dźwiękowa. Całość tego sygnalizatora pokryta jest pianką oraz osłoną wykonaną ze skory naturalnej.</t>
  </si>
  <si>
    <t>Tabliczki zmian zawodników dla dwóch drużyn z numerami od 1 do 25 w skrzynkach. (2 szt. = 1 kpl).</t>
  </si>
  <si>
    <t>Przymiar do mierzenia wysokości siatki aluminiowy, składany.</t>
  </si>
  <si>
    <t>Wózek na komplet słupków, (HxLxW) 800x1340x440mm. Wykonany ze stali lakierowanej proszkowo na kolor czerwony.</t>
  </si>
  <si>
    <t>Wieszak na siatkę ze stali nierdzewnej, z uchwytem z tworzywa.</t>
  </si>
  <si>
    <t>Montaż tulei słupka do siatkówki</t>
  </si>
  <si>
    <t>Siatkówka - 3 boiska poprzeczne</t>
  </si>
  <si>
    <t>Słupki do siatkówki profesjonalne wykonane z profilu aluminiowego 80x80 mm w kształcie litery C, lakierowanego proszkowo</t>
  </si>
  <si>
    <t>Osłony słupków do siatkówki na sztywnej konstrukcji ze sklejki o grubości 0,6cm i 0,9cm wypełnienie stanowi pianka wtórnie spieniona o grubości 3cm</t>
  </si>
  <si>
    <t>Tuleja profilu 80x80 mm, stalowa (nierdzewna, gatunek 304), dno spawane.</t>
  </si>
  <si>
    <t>Siatka do siatkówki turniejowa mocowanie do słupków w 4 punktach. Polipropylen, kolor czarny, grubość 3mm, oczko 10x10cm</t>
  </si>
  <si>
    <t>Wózek na 3 komplety słupków do siatkówki. Konstrukcja wykonana ze stali, zabezpieczona antykorozyjnie przez lakierowanie proszkowe na kolor srebrny (RAL 9006).</t>
  </si>
  <si>
    <t>Piłka ręczna centralna</t>
  </si>
  <si>
    <t>Bramka do piłki ręcznej 3,00x2,00m - TYP 2. W komplecie talerzyki cynkowane galwanicznie o grubości min. 4 mm i średnicy min. 75 mm (4 szt.) z wspawaną nakrętką M12</t>
  </si>
  <si>
    <t>Siatka na bramkę do piłki ręcznej (3,00x2,00m), oczko maksymalnie 10x10 cm.</t>
  </si>
  <si>
    <t>para</t>
  </si>
  <si>
    <t>Linki elastyczne do montażu siatki do światła i szkieletu bramki</t>
  </si>
  <si>
    <t>Montaż bramek do piłki ręcznej</t>
  </si>
  <si>
    <t>Bramki do piłki nożnej 4 x 2 m</t>
  </si>
  <si>
    <t>Bramka do piłki nożnej 4,00x2,00m - TYP 2. W komplecie talerzyki cynkowane galwanicznie o grubości min. 4 mm i średnicy min. 75mm (4 szt.) z wspawaną nakrętką M12</t>
  </si>
  <si>
    <t>Siatka na bramkę do piłki ręcznej (4,00x2,00m), oczko maksymalnie 10x10cm.</t>
  </si>
  <si>
    <t>Montaż bramek do piłki nożnej</t>
  </si>
  <si>
    <t>Bramki do piłki nożnej 5 x 2 m</t>
  </si>
  <si>
    <t>Bramka do piłki nożnej 5,00x2,00 m - TYP 3. W komplecie talerzyki cynkowane galwanicznie o grubości min. 4 mm i średnicy min. 75mm (4 szt.) z wspawaną nakrętką M12</t>
  </si>
  <si>
    <t>Siatka na bramkę do piłki ręcznej (5,00x2,00m), oczko maksymalnie 10x10 cm.</t>
  </si>
  <si>
    <t>Bramki do piłki nożnej 7,32 x 2,44 m</t>
  </si>
  <si>
    <t>Bramka do piłki nożnej 7,32x2,44 m - TYP 3. W komplecie talerzyki cynkowane galwanicznie o grubości min. 4mm i średnicy min. 75mm (4 szt.) z wspawaną nakrętką M12</t>
  </si>
  <si>
    <t>Siatka na bramkę do piłki ręcznej (7,34x2,44 m), oczko maksymalnie 12x12cm.</t>
  </si>
  <si>
    <t>Kotary grodzące halę na 3 sektory - 2 sztuki</t>
  </si>
  <si>
    <t>Kotara siatkowa. Siatka polipropylenowa o oczku 45-50x45-50mm, grubość splotu 2-3mm, kolor zielony lub niebieski lub biały lub czarny.</t>
  </si>
  <si>
    <t>Konstrukcja do pionowego podnoszenia i opuszczania kotary z napędem elektrycznym, wykonana z belek stalowych składających się rur o średnicy 42,4x2,9mm połączonych płaskownikiem stalowym co 1000mm.</t>
  </si>
  <si>
    <t>Piłkochwyty na konstrukcji aluminiowej o wym. 30x7,20 m - 2 szt.</t>
  </si>
  <si>
    <t>Konstrukcja kotary grodzącej składanej poziomo, z napędem elektrycznym. Szyna aluminiowa. Elementy stalowe konstrukcji zabezpieczone antykorozyjnie poprzez malowanie proszkowe</t>
  </si>
  <si>
    <t>Konstrukcja adaptacyjna</t>
  </si>
  <si>
    <t>Siatka osłonowa PP (polipropylenowa, bezwęzłowa) grubość splotu 3,0 mm, oczko 100x100 mm,</t>
  </si>
  <si>
    <t>Montaż konstrukcji piłkochwytu z napędem elektrycznym. Doprowadzenie zasilania po stronie GW.</t>
  </si>
  <si>
    <t>System elektronicznych tablic wyników sportowych i telebimy</t>
  </si>
  <si>
    <t>TELEBIM - Ekran LEDowe 6,34 x 3,74 m (23,72 m2)</t>
  </si>
  <si>
    <t>WYPOSAŻENIE REŻYSERKI. Procesor obrazu (4x wyjścia), mikser video i audio (8 źródeł), komputer do stworzenia i zarządzania treściami reklamowymi i informacją publiczną, 2x monitory LCD, switch Ethernet, zasilanie awaryjne UPS, zestaw kabli. Przenośna reżyserka zamontowana w skrzyni transportowej typu "flight case" (rozwiązanie przenośne). Zawiera dodatkowo: rack 20u w szafie typu "flight case" na kółkach, z wyjmowalnym stolikiem.</t>
  </si>
  <si>
    <t>Video score system, umożliwia otwieranie wirtualnej tablicy wyników na ekranach wideo różnego typu (Telebimy LEDowe, ekrany LCD, itp.) Składa się z: komputera + konwertoru RS485&gt;USB + oprogramowanie.</t>
  </si>
  <si>
    <t>Hybrydowy laptop z wyjmowalnym dotykowym ekranem (tablet) typu "2 w 1", do zdalnego sterowania komputera z dowolnego miejsca w hali, np. ze stolika sędziego.</t>
  </si>
  <si>
    <t>Tablica, 6-modułowa, dla 14 dyscyplin halowych. Wyświetlanie nazwy drużyn + wyświetlanie nazwiska i numeru wszystkich zawodników oraz zdobitych przez nich punktów i wykonanych fauli osobistych (16 zawodników dla każdej z drużyn). 2x3 zegary wykluczenia do piłki ręcznej wraz z numerem wykuczonego zawodnika. Wyniki wszystkich rozegranych setów (siatkówka, tenis...). Wyświetla wszystkie łacińskie znaki (w tym polskie litery). Możliwość wyświetlania automatycznych treści lub ruchomych treści reklamowych. Widoczność=110m Tablica dostarczona bez konstrukcji</t>
  </si>
  <si>
    <t>WIADOMOŚCI REKLAMOWE. Wyświetlanie wiadomości reklamowych (ruchomych lub nieruchomych) do 1000 znaków. Możliwości wyświetlania aż 4 wiadomości, każda z różnymi parametrami.</t>
  </si>
  <si>
    <t>Zestaw (2 sztuki) 4-stronnych zegarów 24/14-sekundowych z powtórzeniem wyświetlanego czasu gry z tablicy głównej oraz czerwonym punktem. Produkt można zamontować na wszelkich modelach koszach najazdowych za pomocą specjalnej struktury (niedostarczonej)</t>
  </si>
  <si>
    <t>Tablica - powtarzacz, sterowana przez tablic hali głównej. Podczas meczu, wyświetla czas meczu + bieżący wynik. Poza meczami, wyświetla czas rzeczywisty.  Do zamontowania w szatniach dla zawodników oraz dla sędziów, i/lub przy wejściach dla publiczności, w holu, i przy punktach obsługi widzów (kawiarnie, toalety, itd.) Widoczność=35m.</t>
  </si>
  <si>
    <t>Strzałka oznaczająca posiadanie piłki, do postawienia na stoliku sędziowskim. Wymiary: 400x100x100 mm. Waga 1,5 kg. Zasilanie 12V, poprzez zasilacz (w komplecie) podłączony do sieci 230 V. Płyta frontowa z poliwęglanu matowego, nietłukącego (DIN 18032-3) i przeciwodblaskowego. Widoczność: 100 m.</t>
  </si>
  <si>
    <t>Skrzynka umożliwiająca nadanie sygnału dźwiękowego tablic lub zegarów 24/14s na systemie nagłośnienia hali, z możliwością uregulowania poziomu dźwiękowego tych sygnałów (wyścia Jack 6.35 + XLR).</t>
  </si>
  <si>
    <t>INTERFEJS TV. Wyjście RS485 (lub inny sygnał na zamówieniu), umożliwia wysłanie informacji do systemu "Live scoring" lub inny.</t>
  </si>
  <si>
    <t>ANTENA DCF. Automatyczne ustawienie godziny systemu za pomocą fal radiowych DCF77</t>
  </si>
  <si>
    <t>ZESTAW DODATKOWYCH PUSZEK POŁĄCZENIOWYCHh (2x YBJ30, 2x YBJ35, 1x YBJ44)</t>
  </si>
  <si>
    <t>Konstrukcja wsporcza ekranów LED</t>
  </si>
  <si>
    <t>Konstrukcja wsporcza tablicy głównej i pomocniczej</t>
  </si>
  <si>
    <t>Konstrukcje wsporcze zegarów 24/14 sek.</t>
  </si>
  <si>
    <t>Wykonanie instalacji zasilająco-sterującej (w tym floorboxy dla stanowisk sędziowskich - po obu stronach boisk centralnych)</t>
  </si>
  <si>
    <t>Montaż systemu tablic wyników i telebimów</t>
  </si>
  <si>
    <t>Wykładzina ochronna</t>
  </si>
  <si>
    <t>Wykładzina ochronna w płytach. Płyty wykonane z włókniny igłowanej (100% PP) w kolorze szarym lub zielonym lub niebieskim</t>
  </si>
  <si>
    <t>Wózek do transportu i magazynowania 100szt. wykładziny ochronnej w płytach. Konstrukcja wózka wykonana z kształtowników stalowych zimnogiętych  40x40x2mm. Poręcz wykonana z rury stalowej ze szwem O 32x2</t>
  </si>
  <si>
    <t>Krzesła do sztaplowania</t>
  </si>
  <si>
    <t>Krzesła sztaplowane na imprezy masowe. Siedzisko wykonane z polipropylenu, rama metalowa.</t>
  </si>
  <si>
    <t>Najazdy kablowe</t>
  </si>
  <si>
    <t>Najazd kablowy - 50szt.</t>
  </si>
  <si>
    <t>Najazd kablowy - 56szt.</t>
  </si>
  <si>
    <t>Rampy oświetleniowe</t>
  </si>
  <si>
    <t>Rampy oświetleniowe - służyć będzie kratownica o rozpiętości 6m - 3 sztuki. Całość należy malować proszkowo na kolor RAL 9005. Kratownica będzie podwieszona na dwóch wciągarkach łańcuchowych, połączonych z kratą za pomocą uchwytów systemowych.  Do podciągania i opuszczania kratownic przewiduje się zastosowanie wciągarek łańcuchowych z napędem elektrycznym (łącznie 6 sztuk). Wciągarki o udźwigu roboczym 1000 kg i prędkości podnoszenia 4 m/min . Zasilanie trójfazowe</t>
  </si>
  <si>
    <t>Siatkówka - hala treningowa</t>
  </si>
  <si>
    <t>Słupki do siatkówki profesjonalne wykonane z profilu aluminiowego 80x80mm w kształcie litery C, lakierowanego proszkowo</t>
  </si>
  <si>
    <t>Osłony słupków do siatkówki na sztywnej konstrukcji ze sklejki o grubości 0,6cm i 0,9cm. Wypełnienie stanowi pianka wtórnie spieniona o grubości 3cm</t>
  </si>
  <si>
    <t>Tuleja profilu 80x80mm, stalowa (nierdzewna, gatunek 304), dno spawane.</t>
  </si>
  <si>
    <t>Aluminiowy adapter umożliwiający montaz słupków w tulei słupków 80x80mm</t>
  </si>
  <si>
    <t>Siatka do siatkówki turniejowa . Górna linka stalowa, taśma górna biała 7 cm, taśmy boczne białe 5 cm. Dodatkowo wyposażona w boczne wzmocnienia. Mocowanie do słupków w 4 punktach. Polipropylen, kolor czarny, grubość 3 mm, oczko 10x10 cm.</t>
  </si>
  <si>
    <t>Stanowisko sędziowskie do siatkówki. Stalowe, składane (wymiary po złożeniu nie większe niż 235 cm wys., 80 cm szer. 15 cm grub.). Podest ze stopniową regulacją wysokości (min. 3 poziomy), wykonany z aluminiowej blachy ryflowanej. Stanowisko mocowane do słupka za pomocą rzepów w 3 punktach.</t>
  </si>
  <si>
    <t>Tabliczki zmian zawodników dla dwóch drużyn z numerami od 1 do 25 w skrzynkach. (2szt. = 1 kpl)</t>
  </si>
  <si>
    <t>Przymiar wysokości siatki z wysuwanym ramieniem. Materiał: aluminium lakierowane proszkowo. Przymiar posiada skokową regulację z zaznaczonymi wysokościami obowiązującymi dla każdej kategorii wiekowej (200, 210, 215, 224, 235, 243cm)</t>
  </si>
  <si>
    <t>Bramka do piłki ręcznej 3,00x2,00 m - TYP 2. W komplecie talerzyki cynkowane galwanicznie o grubości min. 4 mm i średnicy min. 75 mm (4 szt.) z wspawaną nakrętką M12</t>
  </si>
  <si>
    <t>Siatka na bramkę do piłki ręcznej (3,00x2,00 m). W komplecie łapacz z polipropylenu o gr.3 mm (oczko 10x10 cm) w kolorze adekwatnym do koloru pasów bramki</t>
  </si>
  <si>
    <t>System elektronicznych tablic wyników sportowych i telebimy - hala treningowa</t>
  </si>
  <si>
    <t>Tablica 2-modułowa, dla 14 dyscyplin halowych. Wyświetlanie nazwy drużyn, punktów, czasu gry, części gry, przerw na żądanie, faule drużynowe... 2x2 zegary wykluczenia do piłki ręcznej wraz z numerem wykuczonego zawodnika.</t>
  </si>
  <si>
    <t>Konstrukcja wsporcza tablicy</t>
  </si>
  <si>
    <t>Osłony na ścianach szczytowych. Pokrycie - materiał PCV w kolorze do uzgodnienia. Wypełnionie: pianka polietylenowa, lekka, sztywna, o grubości 50mm.</t>
  </si>
  <si>
    <t>Montaż osłon materacowych</t>
  </si>
  <si>
    <t>Pojazd bagażowy 2 osobowy- Silnik 5,0 kw. Akumulatory 6V 260AH C/20 - 8 sztuk</t>
  </si>
  <si>
    <t>Teleskopowy podnośnik o konstrukcji masztowej pozwalającej na pracę do wysokości 14,2 m.</t>
  </si>
  <si>
    <t>Maszyna do wyrzucania piłek trenażer siatkarski.</t>
  </si>
  <si>
    <t>PODEST TRENINGOWY STAŁY 100x160 cm, wysokość 60 cm. Podest treningowy stały wykonany jest ze sklejki wzmocnionej na rogach i części centralnej podestu, co pozwala na bezpieczne uderzanie piłki z podwyższenia.</t>
  </si>
  <si>
    <t>Atrapa bloku stała. Konstrukcja podstawy stalowa, zabezpieczona przed korozją poprzez lakierownie proszkowe na kolor srebrny</t>
  </si>
  <si>
    <t>Liczydło do gier sportowych. Materiał: podstawa - metalowa, numeracja - tworzywo sztuczne. Maksymalna punktacja: 999 pkt. Maksymalna liczba setów: 7. Rozmiar: 55 cm x 23 cm.</t>
  </si>
  <si>
    <t>Bramka do mini piłki nożnej 100x100 cm, głębokość 70 cm. W komplecie siatka w kolorze niebieskim, wykonana z polipropylenu o grubości 3 mm i oczku 10x10 cm</t>
  </si>
  <si>
    <t>Krzesła dla rezerwowych. Siedzisko wykonane z polipropylenu, rama metalowa. Możliwość łączenia krzeseł w rzędy, przy pomocy zamontowanych na stałe zaczepów w wersjach CLICK. Możliwość składowania w stosie (max. 6 szt.). Stopki wykonane z tworzywa sztucznego zapobiegające rysowaniu się powierzchni.</t>
  </si>
  <si>
    <t>Drabinka gimnastyczna przyścienna 1,8x3,00 m, podwójna. Boki wykonane są z drewna iglastego bezsękowego (30x100 mm), szczeble ze sklejki równoległowarstwowej (30x40 mm)</t>
  </si>
  <si>
    <t>Wspornik mocujący drabinkę. Wysięgnik 160 mm, stalowy, cynkowany galwanicznie (w kształcie litery "T").</t>
  </si>
  <si>
    <t>Montaż drabin podwójnych</t>
  </si>
  <si>
    <t>Płotek trenigowy składany - konstrukcja płotka - dokręcane stopy z rury stalowej malowane proszkowo, stałe przeciwwagi w stopach, rama z rur kształtowników stalowych malowana proszkowo, aluminiowe rury teleskopowe z zatrzaskowym systemem regulacji wysokości, plastikowa żebrowana listwa</t>
  </si>
  <si>
    <t>Materac gimnastyczny 200x120x8 cm, z narożnikami i uchwytami. Pokrycie z materiału PVC jednostronnie powlekanego, spód z materiału antypoślizgowego.</t>
  </si>
  <si>
    <t>Piłka lekarska ciśnieniowa, pompowana, 5 kg. Powłoka syntetyczna; ciśnienie stałe</t>
  </si>
  <si>
    <t>Piłka lekarska ciśnieniowa, pompowana, 3 kg. Powłoka syntetyczna; ciśnienie stałe</t>
  </si>
  <si>
    <t>Piłka lekarska ciśnieniowa, pompowana, 2 kg. Powłoka syntetyczna; ciśnienie stałe</t>
  </si>
  <si>
    <t>Materac gimnastyczny 200x120x10 cm, z narożnikami i uchwytami. Pokrycie z materiału PVC jednostronnie powlekanego, spód z materiału antypoślizgowego</t>
  </si>
  <si>
    <t>Składany stół do masażu wykonany z aluminium w połączeniu z drewnianymi elementami wykończenia spodu blatu. </t>
  </si>
  <si>
    <t>Składany wózek na piłki, na czterech obrotowych kółkach. Stelaż aluminiowy, składanie sprężynowe na zasadzie parasola.</t>
  </si>
  <si>
    <t>Profesjonalna kostkarka do lodu (chłodzenie powietrzem) o wydajności 130 kg/dobę posiadająca obudowę ze stali malowanej proszkowo na kolor szary oraz drzwi zasobnika na lód wykonane z wytrzymałego tworzywa ABS.</t>
  </si>
  <si>
    <t>Piłka nożna meczowa</t>
  </si>
  <si>
    <t>Piłka nożna treningowa</t>
  </si>
  <si>
    <t>Piłka nożna meczowa do futsalu</t>
  </si>
  <si>
    <t>Piłka nożna treningowa do futsalu</t>
  </si>
  <si>
    <t>Piłka do gry w piłkę siatkową - rozmiar 5</t>
  </si>
  <si>
    <t>Piłka do gry w piłkę ręczną - rozmiar 3</t>
  </si>
  <si>
    <t>Piłka do gry w piłkę ręczną - rozmiar 2</t>
  </si>
  <si>
    <t>Pachołek 37 cm, czerwony</t>
  </si>
  <si>
    <t>Pachołek 37 cm, żółty</t>
  </si>
  <si>
    <t>Pachołki (czapeczki), zestaw 50 sztuk z nosidłem. Pachołek wykonany z tworzywa sztucznego (polietylen miękki), wysokość 6 cm.</t>
  </si>
  <si>
    <t>zest</t>
  </si>
  <si>
    <t>Siatkówka centralna</t>
  </si>
  <si>
    <t>1.10.1</t>
  </si>
  <si>
    <t>1.10.2</t>
  </si>
  <si>
    <t>1.10.3</t>
  </si>
  <si>
    <t>1.10.4</t>
  </si>
  <si>
    <t>1.10.5</t>
  </si>
  <si>
    <t>1.10.6</t>
  </si>
  <si>
    <t>1.10.7</t>
  </si>
  <si>
    <t>1.10.8</t>
  </si>
  <si>
    <t>1.10.9</t>
  </si>
  <si>
    <t>1.10.10</t>
  </si>
  <si>
    <t>1.10.11</t>
  </si>
  <si>
    <t>1.10.12</t>
  </si>
  <si>
    <t>1.10.13</t>
  </si>
  <si>
    <t>Osłona dolnej krawędzi tablicy 180x105cm, materiał:poliuretan. Szerokość wewn.55mm. Mocowana do tablicy za pomocą kołków. Kolor niebieski.</t>
  </si>
  <si>
    <t>1.10.14</t>
  </si>
  <si>
    <t>1.10.15</t>
  </si>
  <si>
    <t xml:space="preserve">Przedmiar Nr 2 - Instalacje elektryczne i teletechniczne.
</t>
  </si>
  <si>
    <t xml:space="preserve">Przedmiar Nr 3 - Instalacja centralnego ogrzewania.
</t>
  </si>
  <si>
    <t>Przedmiar Nr 4 - Instalacje wod-kan.</t>
  </si>
  <si>
    <t xml:space="preserve">Przedmiar Nr 5 - Instalacje wentylacji mechanicznej i klimatyzacji
</t>
  </si>
  <si>
    <t xml:space="preserve">Przedmiar Nr 7 - Sieci, przyłącza i zagospodarowanie terenu.
</t>
  </si>
  <si>
    <t xml:space="preserve">Przedmiar Nr 6 - Elewacja i elementy zewnętrzne.
</t>
  </si>
  <si>
    <t>Wymiana posadzki tarasu budynku głównego stadionu piłkarskiego wraz z izolacjami i robotami towarzyszącymi</t>
  </si>
  <si>
    <t>6.5</t>
  </si>
  <si>
    <t>RAZEM 6.5 Wymiana posadzki tarasu budynku głównego stadionu piłkarskiego wraz z izolacjami i robotami towarzyszącymi</t>
  </si>
  <si>
    <t>SWIZ załącznik nr.1</t>
  </si>
  <si>
    <t>Wymiana posadzki tarasu budynku głównego stadionu piłkarskiego wraz z izolacjami i robotami towarzyszącymi. Zaprojektowanie i wykonanie zgodnie z zakresem i opisem z załącznika nr. 1 do SIWZ</t>
  </si>
  <si>
    <t>RAZEM Roboty budowlane i wyposażenie do Zestawienia Zbiorczego</t>
  </si>
  <si>
    <t>RAZEM Instalacje centralnego ogrzewania do Zestawienia Zbiorczego</t>
  </si>
  <si>
    <t>RAZEM Instalacje wentylacji mechanicznej i klimatyzacji do Zestawienia Zbiorczego</t>
  </si>
  <si>
    <t>Zadanie pn. "Budowa hali sportowo - widowiskowej przy ul. Zarzecze 26  w Suwałkach"</t>
  </si>
  <si>
    <t>Nr sprawy: ZP.271.079.2017</t>
  </si>
  <si>
    <t>Załącznik nr 2</t>
  </si>
  <si>
    <t>Załącznik nr 2.1</t>
  </si>
  <si>
    <t>Wartość   netto           PLN</t>
  </si>
  <si>
    <t>Załącznik nr 2.2.</t>
  </si>
  <si>
    <t>Załącznik nr 2.3</t>
  </si>
  <si>
    <t>Wartość netto             PLN</t>
  </si>
  <si>
    <t>Wartość   netto          PLN</t>
  </si>
  <si>
    <t>Wartość        netto      PLN</t>
  </si>
  <si>
    <t>Nr sprawy:  ZP.271.079.2017</t>
  </si>
  <si>
    <t>Załącznik nr 2.4</t>
  </si>
  <si>
    <t>Załącznik nr 2.5.</t>
  </si>
  <si>
    <t>Załącznik nr 2.6</t>
  </si>
  <si>
    <t>Załącznik nr 2.7</t>
  </si>
  <si>
    <t>Wartość      netto        PLN</t>
  </si>
  <si>
    <t>Nakłady uzupełniające do tablic 0201-0213 za każde dalsze rozpoczęte 0,5km odległości transportu gruntu kategorii III-IV samochodami samowyładowczymi 5-10t na odległość ponad 1km po drogach utwardzonych (Krotność= 4)</t>
  </si>
  <si>
    <t>Przyłącze wodociągowe z rur ciśnieniowych PE o średnicy 100mm łączonych metodą zgrzewania czołowego; PE 90/8,2 - przybyło</t>
  </si>
  <si>
    <t>Izolacja rurociągów o średnicy zewnętrznej 60-95mm plastyczną taśmą Denso (Krotność= 2)</t>
  </si>
  <si>
    <t>Kanały z rur PVC łączone na wcisk, o średnicy zewnętrznej 160mm-przybyło</t>
  </si>
  <si>
    <t>Kanały z rur PVC  klasy SN 10 łączone na wcisk, o średnicy zewnętrznej 200mm</t>
  </si>
  <si>
    <t>Kanały z rur PVC klasy SN 10 łączone na wcisk, o średnicy zewnętrznej 160mm</t>
  </si>
  <si>
    <t>Studnie rewizyjne w gotowym wykopie z kręgów betonowych o średnicy 1000mm i głębokości 3m</t>
  </si>
  <si>
    <t>98a</t>
  </si>
  <si>
    <t>140a</t>
  </si>
  <si>
    <t>140b</t>
  </si>
  <si>
    <t>140c</t>
  </si>
  <si>
    <t>140d</t>
  </si>
  <si>
    <t>187a</t>
  </si>
  <si>
    <t>187b</t>
  </si>
  <si>
    <t>206a</t>
  </si>
  <si>
    <t>212b</t>
  </si>
  <si>
    <t>212c</t>
  </si>
  <si>
    <t>213a</t>
  </si>
  <si>
    <t>Mobilna wykładzina sportowa PCV o wymiarach 21x36m, urządzenia do montażu wykładziny, zestaw taśm do jednokrotnego rozłożenia boiska</t>
  </si>
  <si>
    <t>65a</t>
  </si>
  <si>
    <t>Sterownik ścienny z termostatem np.. Typ TOP2 firmy Swegon lub równoważna</t>
  </si>
  <si>
    <t xml:space="preserve">Badanie hydrantu </t>
  </si>
  <si>
    <t xml:space="preserve">Badanie bakteriologiczne wody </t>
  </si>
  <si>
    <t>Rurociągi stalowe ocynkowane o średnicy nominalnej 50mm o połączeniach gwintowanych w hydroforach, pompowniach, kotłowniach i węzłach cieplnych</t>
  </si>
  <si>
    <t>Zawory antyskażeniowe typu EA  251 sieci wodociągowych o średnicy nominalnej 50mm</t>
  </si>
  <si>
    <t>Studnie rewizyjne w gotowym wykopie z kręgów betonowych o średnicy 1000mm - za każde 0,5m różnicy głębokości studni</t>
  </si>
  <si>
    <t>212a</t>
  </si>
  <si>
    <t>Układanie kabli o masie do 3.0 kg/m w rowach kablowych ręcznie YAKXS 4x240</t>
  </si>
  <si>
    <t>Układanie kabli o masie do 1.0 kg/m w rowach kablowych ręcznie</t>
  </si>
  <si>
    <t>Skrzynki i rozdzielnice skrzynkowe o masie do 20 kg wraz z konstrukcją mocowaną do podłoża przez przykręcenie</t>
  </si>
  <si>
    <t>Przykręcanie do gotowych otworów korytek 'szer. 300mm</t>
  </si>
  <si>
    <t>Przykręcanie do gotowych otworów korytek 'szer. 300mm CNBOP</t>
  </si>
  <si>
    <t>Montaż drabinek typu 'D'-prostych, narożnych, rozgałęźnych, redukcyjnych przez przykręcenie do gotowych otworów - szerokość 300 mm</t>
  </si>
  <si>
    <t>Układanie kabli o masie do 1.5 kg/m w korytach i kanałach elektroinstalacyjnych YKY 5x120</t>
  </si>
  <si>
    <t>Układanie kabli o masie do 1.5 kg/m w korytach i kanałach elektroinstalacyjnych YKY 120</t>
  </si>
  <si>
    <t>Układanie kabli o masie do 1.5 kg/m w korytach i kanałach elektroinstalacyjnych YKY 5x50</t>
  </si>
  <si>
    <t>Układanie kabli o masie do 1.5 kg/m w korytach i kanałach elektroinstalacyjnych YKY 5x35</t>
  </si>
  <si>
    <t>Układanie kabli o masie do 1.5 kg/m w korytach i kanałach elektroinstalacyjnych YKY 5x25</t>
  </si>
  <si>
    <t>Układanie kabli o masie do 1.0 kg/m w korytach i kanałach elektroinstalacyjnych YKY 5x16</t>
  </si>
  <si>
    <t>Układanie kabli o masie do 1.0 kg/m w korytach i kanałach elektroinstalacyjnych YKY 1x50</t>
  </si>
  <si>
    <t>Układanie kabli o masie do 1.0 kg/m w korytach i kanałach elektroinstalacyjnych YKY 1x25</t>
  </si>
  <si>
    <t>Układanie kabli o masie do 0.5 kg/m w korytach i kanałach elektroinstalacyjnych YKY 5x6</t>
  </si>
  <si>
    <t>Układanie kabli o masie do 0.5 kg/m w korytach i kanałach elektroinstalacyjnych YKY 3x4</t>
  </si>
  <si>
    <t>Układanie kabli o masie do 0.5 kg/m w korytach i kanałach elektroinstalacyjnych YKY 3x2,5m</t>
  </si>
  <si>
    <t>Przewody kabelkowe o łącznym przekroju żył do 7.5 mm2 układane w gotowych korytkach i na drabinkach bez mocowania HDGs 3x1,5</t>
  </si>
  <si>
    <t>Przewody kabelkowe o łącznym przekroju żył do 12.5 mm2 układane w gotowych korytkach i na drabinkach bez mocowania YDY 3x4</t>
  </si>
  <si>
    <t>Przewody kabelkowe o łącznym przekroju żył do 12.5 mm2 układane w gotowych korytkach i na drabinkach bez mocowania YDY 7x1,5</t>
  </si>
  <si>
    <t>Przewody kabelkowe o łącznym przekroju żył do 12.5 mm2 układane w gotowych korytkach i na drabinkach bez mocowania YDY 5x2,5</t>
  </si>
  <si>
    <t>Przewody kabelkowe o łącznym przekroju żył do 30 mm2 układane w gotowych korytkach i na drabinkach bez mocowania YDY 5x6</t>
  </si>
  <si>
    <t>Przewody kabelkowe o łącznym przekroju żył do 30 mm2 układane w gotowych korytkach i na drabinkach bez mocowania (N)HXH FE180/E90 5x6mm2</t>
  </si>
  <si>
    <t>Przewody kabelkowe o łącznym przekroju żył do 7.5 mm2 układane w gotowych korytkach i na drabinkach bez mocowania (N)HXH FE180/E90 3x2,5mm2</t>
  </si>
  <si>
    <t>Puszki instalacyjne podtynkowe pojedyncze o śr.do 60 mm</t>
  </si>
  <si>
    <t>Puszki z tworzywa sztucznego o wym. 85x105 mm - gniazdo podłogowe</t>
  </si>
  <si>
    <t>Łączniki i przyciski jednobiegunowe podtynkowe w puszce instalacyjnej</t>
  </si>
  <si>
    <t>Łączniki świecznikowe podtynkowe w puszce instalacyjnej</t>
  </si>
  <si>
    <t>Montaż typowych iglic IO-5.0 o ciężarze 42 kg na żerdzi,wieży stalowej w pozycji leżącej</t>
  </si>
  <si>
    <t>Montaż transformatorów</t>
  </si>
  <si>
    <t>Ustawienie transformatorów lub dławików dla napięć do 30 kV o masie ponad 1.0 do 3.0 t</t>
  </si>
  <si>
    <t>Podłączenie przewodów do transformatorów lub dławików dla napięć do 30 kV o masie ponad 1.0 do 3.0 t</t>
  </si>
  <si>
    <t>94a</t>
  </si>
  <si>
    <t>94b</t>
  </si>
  <si>
    <t>Demontaż przewodów wodociągowych z rur z tworzyw sztucznych o średnicy 125-160mm</t>
  </si>
  <si>
    <t>94c</t>
  </si>
  <si>
    <t>Demontaż przewodów wodociągowych z rur z tworzyw sztucznych o średnicy 32mm</t>
  </si>
  <si>
    <t>94d</t>
  </si>
  <si>
    <t>Demontaż przewodów wodociągowych z rur stalowych ocynkowanych o średnicy 32-50mm</t>
  </si>
  <si>
    <t>Demontaż przewodów kanalizacyjnych z rur z tworzyw sztucznych o średnicy 100-200mm</t>
  </si>
  <si>
    <t>Utylizacja  przewodów sanitarnych</t>
  </si>
  <si>
    <t>4.1.4a</t>
  </si>
  <si>
    <t>WEWNĘTRZNA INSTALACJA PRZECIWPOŻAROWA HYDROFOR</t>
  </si>
  <si>
    <t>Dostawa i montaż zestawu hydroforowego z pompami wielostopniowymi,
wysokosprawnymi (2 pompy główne +1 rezerwowa) o
całkowitej mocy 3.3 kW, wysokość podnoszenia pomp: 35.0 m;
wydajność minimalna: Qmin = 0.4 m3/h; wydajność maksymalna:
Qmax hydr = 9.0 m3/h.</t>
  </si>
  <si>
    <t>72a</t>
  </si>
  <si>
    <t>72b</t>
  </si>
  <si>
    <t>72c</t>
  </si>
  <si>
    <t>72d</t>
  </si>
  <si>
    <t>72e</t>
  </si>
  <si>
    <t>72f</t>
  </si>
  <si>
    <t>72g</t>
  </si>
  <si>
    <t>Zawory żeliwne zwrotne kołnierzowe  o śr nominalnej 50mm.</t>
  </si>
  <si>
    <t>72h</t>
  </si>
  <si>
    <t>72i</t>
  </si>
  <si>
    <t>72j</t>
  </si>
  <si>
    <t>72k</t>
  </si>
  <si>
    <t>Systemowe ażurowe wygrodzenie z siatki ciagnionej sektora hydroforowego w pomieszczeniu węzła cieplnego</t>
  </si>
  <si>
    <t>Wyłącznik nadpradowo - różnicowy 4 polowy , C16, 30mA-AC</t>
  </si>
  <si>
    <t>Przewód (N)HXH FE180/E90 5x2,5mm2 wraz z  klasową trasą kablową i pomiarami</t>
  </si>
  <si>
    <t xml:space="preserve">Budowa złączy kablowych </t>
  </si>
  <si>
    <t>Przeniesienie istniejącego agregatu prądotwórczego</t>
  </si>
  <si>
    <t>91a</t>
  </si>
  <si>
    <t>Rampy oświetleniowe o długości L=6m</t>
  </si>
  <si>
    <t>Montaż  sterownika DALI sterującego oświetleniem</t>
  </si>
  <si>
    <t>56a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</si>
</sst>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8"/>
      <color indexed="64"/>
      <name val="Arial"/>
      <charset val="1"/>
    </font>
    <font>
      <b/>
      <sz val="8"/>
      <color indexed="64"/>
      <name val="Arial"/>
      <charset val="1"/>
    </font>
    <font>
      <b/>
      <sz val="8"/>
      <color indexed="64"/>
      <name val="Arial"/>
      <family val="2"/>
      <charset val="238"/>
    </font>
    <font>
      <sz val="8"/>
      <color indexed="64"/>
      <name val="Arial"/>
      <family val="2"/>
      <charset val="238"/>
    </font>
    <font>
      <b/>
      <sz val="14"/>
      <color indexed="64"/>
      <name val="Arial"/>
      <family val="2"/>
      <charset val="238"/>
    </font>
    <font>
      <b/>
      <sz val="12"/>
      <color indexed="64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6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b/>
      <i/>
      <sz val="8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" fillId="0" borderId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23" borderId="9" applyNumberFormat="0" applyFont="0" applyAlignment="0" applyProtection="0"/>
    <xf numFmtId="0" fontId="29" fillId="3" borderId="0" applyNumberFormat="0" applyBorder="0" applyAlignment="0" applyProtection="0"/>
  </cellStyleXfs>
  <cellXfs count="265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center"/>
    </xf>
    <xf numFmtId="0" fontId="4" fillId="25" borderId="10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0" xfId="0" applyFont="1"/>
    <xf numFmtId="0" fontId="11" fillId="0" borderId="12" xfId="0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3" fillId="24" borderId="10" xfId="0" quotePrefix="1" applyFont="1" applyFill="1" applyBorder="1" applyAlignment="1">
      <alignment horizontal="center" vertical="top"/>
    </xf>
    <xf numFmtId="4" fontId="11" fillId="0" borderId="13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vertical="center" wrapText="1"/>
    </xf>
    <xf numFmtId="2" fontId="5" fillId="0" borderId="10" xfId="28" applyNumberFormat="1" applyFont="1" applyBorder="1" applyAlignment="1">
      <alignment vertical="center" wrapText="1"/>
    </xf>
    <xf numFmtId="0" fontId="5" fillId="26" borderId="10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top"/>
    </xf>
    <xf numFmtId="0" fontId="5" fillId="0" borderId="12" xfId="0" applyFont="1" applyBorder="1" applyAlignment="1">
      <alignment horizontal="left" vertical="top" wrapText="1"/>
    </xf>
    <xf numFmtId="0" fontId="4" fillId="25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top"/>
    </xf>
    <xf numFmtId="0" fontId="30" fillId="0" borderId="10" xfId="0" applyNumberFormat="1" applyFont="1" applyBorder="1" applyAlignment="1">
      <alignment horizontal="left" vertical="top" wrapText="1"/>
    </xf>
    <xf numFmtId="0" fontId="30" fillId="0" borderId="10" xfId="0" applyNumberFormat="1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right" vertical="center" wrapText="1"/>
    </xf>
    <xf numFmtId="0" fontId="0" fillId="0" borderId="10" xfId="0" applyBorder="1"/>
    <xf numFmtId="0" fontId="0" fillId="26" borderId="10" xfId="0" applyFill="1" applyBorder="1"/>
    <xf numFmtId="0" fontId="31" fillId="26" borderId="10" xfId="0" applyNumberFormat="1" applyFont="1" applyFill="1" applyBorder="1" applyAlignment="1">
      <alignment horizontal="left" vertical="center" wrapText="1"/>
    </xf>
    <xf numFmtId="0" fontId="31" fillId="26" borderId="10" xfId="0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26" borderId="10" xfId="0" applyFont="1" applyFill="1" applyBorder="1" applyAlignment="1">
      <alignment vertical="center"/>
    </xf>
    <xf numFmtId="2" fontId="5" fillId="26" borderId="10" xfId="0" applyNumberFormat="1" applyFont="1" applyFill="1" applyBorder="1" applyAlignment="1">
      <alignment vertical="center" wrapText="1"/>
    </xf>
    <xf numFmtId="0" fontId="3" fillId="26" borderId="10" xfId="0" applyFont="1" applyFill="1" applyBorder="1" applyAlignment="1">
      <alignment horizontal="right" vertical="center"/>
    </xf>
    <xf numFmtId="0" fontId="32" fillId="26" borderId="10" xfId="0" applyNumberFormat="1" applyFont="1" applyFill="1" applyBorder="1" applyAlignment="1">
      <alignment vertical="center" wrapText="1"/>
    </xf>
    <xf numFmtId="0" fontId="32" fillId="26" borderId="10" xfId="0" applyNumberFormat="1" applyFont="1" applyFill="1" applyBorder="1" applyAlignment="1">
      <alignment horizontal="left" vertical="center" wrapText="1"/>
    </xf>
    <xf numFmtId="0" fontId="33" fillId="0" borderId="10" xfId="0" applyNumberFormat="1" applyFont="1" applyBorder="1" applyAlignment="1">
      <alignment horizontal="center" vertical="top" wrapText="1"/>
    </xf>
    <xf numFmtId="0" fontId="33" fillId="0" borderId="10" xfId="0" applyNumberFormat="1" applyFont="1" applyBorder="1" applyAlignment="1">
      <alignment horizontal="left" vertical="top" wrapText="1"/>
    </xf>
    <xf numFmtId="0" fontId="33" fillId="0" borderId="10" xfId="0" applyNumberFormat="1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right" vertical="center" wrapText="1"/>
    </xf>
    <xf numFmtId="2" fontId="5" fillId="0" borderId="10" xfId="28" applyNumberFormat="1" applyFont="1" applyBorder="1" applyAlignment="1">
      <alignment horizontal="center" vertical="center" wrapText="1"/>
    </xf>
    <xf numFmtId="0" fontId="33" fillId="26" borderId="10" xfId="0" applyNumberFormat="1" applyFont="1" applyFill="1" applyBorder="1" applyAlignment="1">
      <alignment horizontal="center" vertical="center" wrapText="1"/>
    </xf>
    <xf numFmtId="0" fontId="33" fillId="26" borderId="10" xfId="0" applyNumberFormat="1" applyFont="1" applyFill="1" applyBorder="1" applyAlignment="1">
      <alignment horizontal="right" vertical="center" wrapText="1"/>
    </xf>
    <xf numFmtId="0" fontId="4" fillId="28" borderId="10" xfId="0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left" vertical="center" wrapText="1"/>
    </xf>
    <xf numFmtId="0" fontId="32" fillId="26" borderId="10" xfId="0" applyNumberFormat="1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right" vertical="center"/>
    </xf>
    <xf numFmtId="0" fontId="5" fillId="26" borderId="10" xfId="0" applyFont="1" applyFill="1" applyBorder="1" applyAlignment="1">
      <alignment horizontal="right" vertical="center"/>
    </xf>
    <xf numFmtId="0" fontId="0" fillId="26" borderId="10" xfId="0" applyFill="1" applyBorder="1" applyAlignment="1"/>
    <xf numFmtId="0" fontId="32" fillId="26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0" fontId="5" fillId="26" borderId="10" xfId="0" applyFont="1" applyFill="1" applyBorder="1"/>
    <xf numFmtId="0" fontId="5" fillId="26" borderId="10" xfId="0" applyFont="1" applyFill="1" applyBorder="1" applyAlignment="1">
      <alignment horizontal="center" vertical="top"/>
    </xf>
    <xf numFmtId="0" fontId="5" fillId="26" borderId="10" xfId="0" applyFont="1" applyFill="1" applyBorder="1" applyAlignment="1">
      <alignment horizontal="left" vertical="center"/>
    </xf>
    <xf numFmtId="0" fontId="5" fillId="26" borderId="10" xfId="0" applyFont="1" applyFill="1" applyBorder="1" applyAlignment="1">
      <alignment wrapText="1"/>
    </xf>
    <xf numFmtId="0" fontId="5" fillId="26" borderId="10" xfId="0" applyFont="1" applyFill="1" applyBorder="1" applyAlignment="1">
      <alignment horizontal="center" vertical="top" wrapText="1"/>
    </xf>
    <xf numFmtId="0" fontId="10" fillId="26" borderId="10" xfId="0" applyFont="1" applyFill="1" applyBorder="1" applyAlignment="1">
      <alignment horizontal="center" vertical="center" wrapText="1"/>
    </xf>
    <xf numFmtId="49" fontId="32" fillId="26" borderId="10" xfId="0" applyNumberFormat="1" applyFont="1" applyFill="1" applyBorder="1" applyAlignment="1">
      <alignment horizontal="center" vertical="center" wrapText="1"/>
    </xf>
    <xf numFmtId="4" fontId="12" fillId="26" borderId="10" xfId="0" applyNumberFormat="1" applyFont="1" applyFill="1" applyBorder="1" applyAlignment="1">
      <alignment horizontal="right" vertical="center"/>
    </xf>
    <xf numFmtId="0" fontId="11" fillId="26" borderId="10" xfId="0" applyFont="1" applyFill="1" applyBorder="1" applyAlignment="1"/>
    <xf numFmtId="0" fontId="30" fillId="26" borderId="10" xfId="0" applyNumberFormat="1" applyFont="1" applyFill="1" applyBorder="1" applyAlignment="1">
      <alignment horizontal="center" vertical="center" wrapText="1"/>
    </xf>
    <xf numFmtId="0" fontId="30" fillId="26" borderId="10" xfId="0" applyNumberFormat="1" applyFont="1" applyFill="1" applyBorder="1" applyAlignment="1">
      <alignment horizontal="right" vertical="center" wrapText="1"/>
    </xf>
    <xf numFmtId="0" fontId="5" fillId="26" borderId="10" xfId="0" applyFont="1" applyFill="1" applyBorder="1" applyAlignment="1"/>
    <xf numFmtId="0" fontId="40" fillId="26" borderId="10" xfId="0" applyNumberFormat="1" applyFont="1" applyFill="1" applyBorder="1" applyAlignment="1">
      <alignment horizontal="left" vertical="top" wrapText="1"/>
    </xf>
    <xf numFmtId="0" fontId="30" fillId="0" borderId="10" xfId="0" applyNumberFormat="1" applyFont="1" applyBorder="1" applyAlignment="1">
      <alignment horizontal="center" vertical="top" wrapText="1"/>
    </xf>
    <xf numFmtId="0" fontId="30" fillId="26" borderId="10" xfId="0" applyNumberFormat="1" applyFont="1" applyFill="1" applyBorder="1" applyAlignment="1">
      <alignment vertical="top" wrapText="1"/>
    </xf>
    <xf numFmtId="0" fontId="32" fillId="26" borderId="10" xfId="0" applyNumberFormat="1" applyFont="1" applyFill="1" applyBorder="1" applyAlignment="1">
      <alignment vertical="top" wrapText="1"/>
    </xf>
    <xf numFmtId="0" fontId="41" fillId="26" borderId="10" xfId="0" applyFont="1" applyFill="1" applyBorder="1"/>
    <xf numFmtId="0" fontId="41" fillId="0" borderId="10" xfId="0" applyFont="1" applyBorder="1"/>
    <xf numFmtId="0" fontId="32" fillId="0" borderId="10" xfId="0" applyNumberFormat="1" applyFont="1" applyBorder="1" applyAlignment="1">
      <alignment horizontal="center" vertical="top" wrapText="1"/>
    </xf>
    <xf numFmtId="49" fontId="32" fillId="26" borderId="10" xfId="0" applyNumberFormat="1" applyFont="1" applyFill="1" applyBorder="1" applyAlignment="1">
      <alignment horizontal="center" vertical="top" wrapText="1"/>
    </xf>
    <xf numFmtId="49" fontId="4" fillId="25" borderId="10" xfId="0" applyNumberFormat="1" applyFont="1" applyFill="1" applyBorder="1" applyAlignment="1">
      <alignment horizontal="center" vertical="center"/>
    </xf>
    <xf numFmtId="49" fontId="12" fillId="24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4" fillId="24" borderId="10" xfId="0" applyNumberFormat="1" applyFont="1" applyFill="1" applyBorder="1" applyAlignment="1">
      <alignment horizontal="center" vertical="top"/>
    </xf>
    <xf numFmtId="49" fontId="10" fillId="26" borderId="10" xfId="0" applyNumberFormat="1" applyFont="1" applyFill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 wrapText="1"/>
    </xf>
    <xf numFmtId="49" fontId="32" fillId="26" borderId="10" xfId="0" applyNumberFormat="1" applyFont="1" applyFill="1" applyBorder="1" applyAlignment="1">
      <alignment vertical="center" wrapText="1"/>
    </xf>
    <xf numFmtId="49" fontId="32" fillId="26" borderId="10" xfId="0" applyNumberFormat="1" applyFont="1" applyFill="1" applyBorder="1" applyAlignment="1">
      <alignment horizontal="left" vertical="center" wrapText="1"/>
    </xf>
    <xf numFmtId="49" fontId="30" fillId="0" borderId="10" xfId="0" applyNumberFormat="1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vertical="center"/>
    </xf>
    <xf numFmtId="49" fontId="0" fillId="0" borderId="0" xfId="0" applyNumberFormat="1"/>
    <xf numFmtId="49" fontId="33" fillId="0" borderId="10" xfId="0" applyNumberFormat="1" applyFont="1" applyBorder="1" applyAlignment="1">
      <alignment horizontal="center" vertical="top" wrapText="1"/>
    </xf>
    <xf numFmtId="49" fontId="33" fillId="0" borderId="10" xfId="0" applyNumberFormat="1" applyFont="1" applyBorder="1" applyAlignment="1">
      <alignment horizontal="center" vertical="center" wrapText="1"/>
    </xf>
    <xf numFmtId="0" fontId="30" fillId="0" borderId="17" xfId="0" applyNumberFormat="1" applyFont="1" applyFill="1" applyBorder="1" applyAlignment="1">
      <alignment horizontal="center" vertical="top" wrapText="1"/>
    </xf>
    <xf numFmtId="0" fontId="30" fillId="0" borderId="22" xfId="0" applyNumberFormat="1" applyFont="1" applyFill="1" applyBorder="1" applyAlignment="1">
      <alignment horizontal="center" vertical="top" wrapText="1"/>
    </xf>
    <xf numFmtId="0" fontId="30" fillId="0" borderId="17" xfId="0" applyNumberFormat="1" applyFont="1" applyFill="1" applyBorder="1" applyAlignment="1">
      <alignment horizontal="left" vertical="top" wrapText="1"/>
    </xf>
    <xf numFmtId="0" fontId="30" fillId="0" borderId="17" xfId="0" applyNumberFormat="1" applyFont="1" applyFill="1" applyBorder="1" applyAlignment="1">
      <alignment horizontal="center" vertical="center" wrapText="1"/>
    </xf>
    <xf numFmtId="0" fontId="30" fillId="0" borderId="18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/>
    </xf>
    <xf numFmtId="0" fontId="0" fillId="0" borderId="0" xfId="0" applyFill="1"/>
    <xf numFmtId="0" fontId="30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33" fillId="0" borderId="10" xfId="0" applyNumberFormat="1" applyFont="1" applyFill="1" applyBorder="1" applyAlignment="1">
      <alignment horizontal="center" vertical="top" wrapText="1"/>
    </xf>
    <xf numFmtId="0" fontId="33" fillId="0" borderId="10" xfId="0" applyNumberFormat="1" applyFont="1" applyFill="1" applyBorder="1" applyAlignment="1">
      <alignment horizontal="left" vertical="top" wrapText="1"/>
    </xf>
    <xf numFmtId="0" fontId="33" fillId="0" borderId="10" xfId="0" applyNumberFormat="1" applyFont="1" applyFill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right" vertical="center" wrapText="1"/>
    </xf>
    <xf numFmtId="0" fontId="0" fillId="0" borderId="13" xfId="0" applyFill="1" applyBorder="1"/>
    <xf numFmtId="0" fontId="30" fillId="0" borderId="18" xfId="0" applyNumberFormat="1" applyFont="1" applyFill="1" applyBorder="1" applyAlignment="1">
      <alignment horizontal="left" vertical="center" wrapText="1"/>
    </xf>
    <xf numFmtId="0" fontId="30" fillId="0" borderId="19" xfId="0" applyNumberFormat="1" applyFont="1" applyFill="1" applyBorder="1" applyAlignment="1">
      <alignment horizontal="center" vertical="top" wrapText="1"/>
    </xf>
    <xf numFmtId="0" fontId="30" fillId="0" borderId="23" xfId="0" applyNumberFormat="1" applyFont="1" applyFill="1" applyBorder="1" applyAlignment="1">
      <alignment horizontal="center" vertical="top" wrapText="1"/>
    </xf>
    <xf numFmtId="0" fontId="30" fillId="0" borderId="19" xfId="0" applyNumberFormat="1" applyFont="1" applyFill="1" applyBorder="1" applyAlignment="1">
      <alignment horizontal="left" vertical="top" wrapText="1"/>
    </xf>
    <xf numFmtId="0" fontId="30" fillId="0" borderId="19" xfId="0" applyNumberFormat="1" applyFont="1" applyFill="1" applyBorder="1" applyAlignment="1">
      <alignment horizontal="center" vertical="center" wrapText="1"/>
    </xf>
    <xf numFmtId="0" fontId="30" fillId="0" borderId="20" xfId="0" applyNumberFormat="1" applyFont="1" applyFill="1" applyBorder="1" applyAlignment="1">
      <alignment horizontal="right" vertical="center" wrapText="1"/>
    </xf>
    <xf numFmtId="0" fontId="33" fillId="0" borderId="11" xfId="0" applyNumberFormat="1" applyFont="1" applyFill="1" applyBorder="1" applyAlignment="1">
      <alignment horizontal="center" vertical="top" wrapText="1"/>
    </xf>
    <xf numFmtId="0" fontId="43" fillId="0" borderId="10" xfId="0" applyFont="1" applyBorder="1"/>
    <xf numFmtId="0" fontId="32" fillId="29" borderId="10" xfId="0" applyNumberFormat="1" applyFont="1" applyFill="1" applyBorder="1" applyAlignment="1">
      <alignment vertical="center" wrapText="1"/>
    </xf>
    <xf numFmtId="0" fontId="32" fillId="29" borderId="10" xfId="0" applyNumberFormat="1" applyFont="1" applyFill="1" applyBorder="1" applyAlignment="1">
      <alignment horizontal="left" vertical="center" wrapText="1"/>
    </xf>
    <xf numFmtId="0" fontId="4" fillId="29" borderId="10" xfId="0" applyFont="1" applyFill="1" applyBorder="1" applyAlignment="1">
      <alignment horizontal="center" vertical="center" wrapText="1"/>
    </xf>
    <xf numFmtId="0" fontId="0" fillId="29" borderId="10" xfId="0" applyFill="1" applyBorder="1"/>
    <xf numFmtId="0" fontId="5" fillId="29" borderId="10" xfId="0" applyFont="1" applyFill="1" applyBorder="1" applyAlignment="1">
      <alignment horizontal="right" vertical="center"/>
    </xf>
    <xf numFmtId="4" fontId="12" fillId="29" borderId="10" xfId="0" applyNumberFormat="1" applyFont="1" applyFill="1" applyBorder="1" applyAlignment="1">
      <alignment horizontal="right" vertical="center"/>
    </xf>
    <xf numFmtId="0" fontId="32" fillId="29" borderId="11" xfId="0" applyNumberFormat="1" applyFont="1" applyFill="1" applyBorder="1" applyAlignment="1">
      <alignment vertical="center" wrapText="1"/>
    </xf>
    <xf numFmtId="0" fontId="0" fillId="29" borderId="13" xfId="0" applyFill="1" applyBorder="1"/>
    <xf numFmtId="0" fontId="6" fillId="29" borderId="11" xfId="0" applyFont="1" applyFill="1" applyBorder="1" applyAlignment="1">
      <alignment vertical="center"/>
    </xf>
    <xf numFmtId="0" fontId="11" fillId="29" borderId="12" xfId="0" applyFont="1" applyFill="1" applyBorder="1" applyAlignment="1">
      <alignment vertical="center"/>
    </xf>
    <xf numFmtId="0" fontId="11" fillId="29" borderId="12" xfId="0" applyFont="1" applyFill="1" applyBorder="1" applyAlignment="1">
      <alignment vertical="top"/>
    </xf>
    <xf numFmtId="0" fontId="5" fillId="29" borderId="12" xfId="0" applyFont="1" applyFill="1" applyBorder="1" applyAlignment="1">
      <alignment horizontal="left" vertical="top" wrapText="1"/>
    </xf>
    <xf numFmtId="0" fontId="5" fillId="29" borderId="12" xfId="0" applyFont="1" applyFill="1" applyBorder="1" applyAlignment="1">
      <alignment horizontal="center" vertical="center"/>
    </xf>
    <xf numFmtId="0" fontId="5" fillId="29" borderId="12" xfId="0" applyFont="1" applyFill="1" applyBorder="1" applyAlignment="1">
      <alignment horizontal="right" vertical="center"/>
    </xf>
    <xf numFmtId="4" fontId="11" fillId="29" borderId="12" xfId="0" applyNumberFormat="1" applyFont="1" applyFill="1" applyBorder="1" applyAlignment="1">
      <alignment vertical="center"/>
    </xf>
    <xf numFmtId="4" fontId="11" fillId="29" borderId="13" xfId="0" applyNumberFormat="1" applyFont="1" applyFill="1" applyBorder="1" applyAlignment="1">
      <alignment horizontal="right" vertical="center"/>
    </xf>
    <xf numFmtId="0" fontId="30" fillId="0" borderId="17" xfId="0" applyNumberFormat="1" applyFont="1" applyBorder="1" applyAlignment="1">
      <alignment horizontal="left" vertical="top" wrapText="1"/>
    </xf>
    <xf numFmtId="0" fontId="30" fillId="0" borderId="17" xfId="0" applyNumberFormat="1" applyFont="1" applyBorder="1" applyAlignment="1">
      <alignment horizontal="center" vertical="center" wrapText="1"/>
    </xf>
    <xf numFmtId="0" fontId="30" fillId="0" borderId="18" xfId="0" applyNumberFormat="1" applyFont="1" applyBorder="1" applyAlignment="1">
      <alignment horizontal="right" vertical="center" wrapText="1"/>
    </xf>
    <xf numFmtId="0" fontId="30" fillId="0" borderId="19" xfId="0" applyNumberFormat="1" applyFont="1" applyBorder="1" applyAlignment="1">
      <alignment horizontal="left" vertical="top" wrapText="1"/>
    </xf>
    <xf numFmtId="0" fontId="30" fillId="0" borderId="19" xfId="0" applyNumberFormat="1" applyFont="1" applyBorder="1" applyAlignment="1">
      <alignment horizontal="center" vertical="center" wrapText="1"/>
    </xf>
    <xf numFmtId="0" fontId="30" fillId="0" borderId="20" xfId="0" applyNumberFormat="1" applyFont="1" applyBorder="1" applyAlignment="1">
      <alignment horizontal="right" vertical="center" wrapText="1"/>
    </xf>
    <xf numFmtId="0" fontId="33" fillId="29" borderId="10" xfId="0" applyNumberFormat="1" applyFont="1" applyFill="1" applyBorder="1" applyAlignment="1">
      <alignment horizontal="center" vertical="top" wrapText="1"/>
    </xf>
    <xf numFmtId="0" fontId="31" fillId="29" borderId="17" xfId="0" applyNumberFormat="1" applyFont="1" applyFill="1" applyBorder="1" applyAlignment="1">
      <alignment horizontal="left" vertical="center" wrapText="1"/>
    </xf>
    <xf numFmtId="0" fontId="31" fillId="29" borderId="17" xfId="0" applyNumberFormat="1" applyFont="1" applyFill="1" applyBorder="1" applyAlignment="1">
      <alignment vertical="center" wrapText="1"/>
    </xf>
    <xf numFmtId="0" fontId="31" fillId="29" borderId="18" xfId="0" applyNumberFormat="1" applyFont="1" applyFill="1" applyBorder="1" applyAlignment="1">
      <alignment vertical="center" wrapText="1"/>
    </xf>
    <xf numFmtId="0" fontId="5" fillId="29" borderId="10" xfId="0" applyFont="1" applyFill="1" applyBorder="1" applyAlignment="1">
      <alignment horizontal="center" vertical="center"/>
    </xf>
    <xf numFmtId="2" fontId="5" fillId="29" borderId="10" xfId="0" applyNumberFormat="1" applyFont="1" applyFill="1" applyBorder="1" applyAlignment="1">
      <alignment vertical="center" wrapText="1"/>
    </xf>
    <xf numFmtId="0" fontId="30" fillId="0" borderId="10" xfId="0" applyNumberFormat="1" applyFont="1" applyFill="1" applyBorder="1" applyAlignment="1">
      <alignment horizontal="left" vertical="top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/>
    </xf>
    <xf numFmtId="2" fontId="5" fillId="0" borderId="10" xfId="0" applyNumberFormat="1" applyFont="1" applyFill="1" applyBorder="1" applyAlignment="1">
      <alignment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/>
    <xf numFmtId="49" fontId="5" fillId="0" borderId="10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left" vertical="top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0" fillId="26" borderId="10" xfId="0" applyNumberFormat="1" applyFont="1" applyFill="1" applyBorder="1" applyAlignment="1">
      <alignment vertical="center" wrapText="1"/>
    </xf>
    <xf numFmtId="0" fontId="10" fillId="26" borderId="10" xfId="0" applyNumberFormat="1" applyFont="1" applyFill="1" applyBorder="1" applyAlignment="1">
      <alignment horizontal="left" vertical="center" wrapText="1"/>
    </xf>
    <xf numFmtId="0" fontId="11" fillId="26" borderId="10" xfId="0" applyFont="1" applyFill="1" applyBorder="1"/>
    <xf numFmtId="0" fontId="11" fillId="0" borderId="10" xfId="0" applyFont="1" applyBorder="1"/>
    <xf numFmtId="2" fontId="30" fillId="0" borderId="10" xfId="0" applyNumberFormat="1" applyFont="1" applyFill="1" applyBorder="1" applyAlignment="1">
      <alignment horizontal="right" vertical="center" wrapText="1"/>
    </xf>
    <xf numFmtId="0" fontId="42" fillId="0" borderId="11" xfId="0" applyFont="1" applyBorder="1" applyAlignment="1">
      <alignment horizontal="right" vertical="top" wrapText="1"/>
    </xf>
    <xf numFmtId="0" fontId="42" fillId="0" borderId="12" xfId="0" applyFont="1" applyBorder="1" applyAlignment="1">
      <alignment horizontal="right" vertical="top" wrapText="1"/>
    </xf>
    <xf numFmtId="0" fontId="42" fillId="0" borderId="13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/>
    <xf numFmtId="0" fontId="35" fillId="0" borderId="10" xfId="0" applyNumberFormat="1" applyFont="1" applyBorder="1" applyAlignment="1">
      <alignment horizontal="center" vertical="center" wrapText="1"/>
    </xf>
    <xf numFmtId="0" fontId="34" fillId="0" borderId="11" xfId="0" applyNumberFormat="1" applyFont="1" applyBorder="1" applyAlignment="1">
      <alignment horizontal="center" vertical="center" wrapText="1"/>
    </xf>
    <xf numFmtId="0" fontId="34" fillId="0" borderId="12" xfId="0" applyNumberFormat="1" applyFont="1" applyBorder="1" applyAlignment="1">
      <alignment horizontal="center" vertical="center" wrapText="1"/>
    </xf>
    <xf numFmtId="0" fontId="34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top"/>
    </xf>
    <xf numFmtId="0" fontId="11" fillId="0" borderId="10" xfId="0" applyFont="1" applyBorder="1" applyAlignment="1"/>
    <xf numFmtId="0" fontId="1" fillId="0" borderId="10" xfId="0" applyFont="1" applyBorder="1" applyAlignment="1"/>
    <xf numFmtId="0" fontId="3" fillId="27" borderId="14" xfId="0" applyFont="1" applyFill="1" applyBorder="1" applyAlignment="1">
      <alignment horizontal="center" vertical="top" wrapText="1"/>
    </xf>
    <xf numFmtId="0" fontId="3" fillId="27" borderId="15" xfId="0" applyFont="1" applyFill="1" applyBorder="1" applyAlignment="1">
      <alignment horizontal="center" vertical="top" wrapText="1"/>
    </xf>
    <xf numFmtId="0" fontId="3" fillId="27" borderId="16" xfId="0" applyFont="1" applyFill="1" applyBorder="1" applyAlignment="1">
      <alignment horizontal="center" vertical="top" wrapText="1"/>
    </xf>
    <xf numFmtId="0" fontId="5" fillId="27" borderId="14" xfId="0" applyFont="1" applyFill="1" applyBorder="1" applyAlignment="1">
      <alignment horizontal="center" vertical="top" wrapText="1"/>
    </xf>
    <xf numFmtId="0" fontId="5" fillId="27" borderId="15" xfId="0" applyFont="1" applyFill="1" applyBorder="1" applyAlignment="1">
      <alignment horizontal="center" vertical="top" wrapText="1"/>
    </xf>
    <xf numFmtId="0" fontId="5" fillId="27" borderId="16" xfId="0" applyFont="1" applyFill="1" applyBorder="1" applyAlignment="1">
      <alignment horizontal="center" vertical="top" wrapText="1"/>
    </xf>
    <xf numFmtId="0" fontId="37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wrapText="1"/>
    </xf>
    <xf numFmtId="0" fontId="36" fillId="0" borderId="10" xfId="0" applyFont="1" applyBorder="1" applyAlignment="1">
      <alignment wrapText="1"/>
    </xf>
    <xf numFmtId="0" fontId="34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top"/>
    </xf>
    <xf numFmtId="0" fontId="3" fillId="27" borderId="16" xfId="0" applyFont="1" applyFill="1" applyBorder="1" applyAlignment="1">
      <alignment horizontal="center" vertical="top"/>
    </xf>
    <xf numFmtId="0" fontId="4" fillId="28" borderId="14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10" fillId="26" borderId="14" xfId="0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/>
    <xf numFmtId="0" fontId="1" fillId="0" borderId="10" xfId="0" applyFont="1" applyFill="1" applyBorder="1" applyAlignment="1"/>
    <xf numFmtId="0" fontId="5" fillId="0" borderId="10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5" fillId="0" borderId="10" xfId="0" applyNumberFormat="1" applyFont="1" applyFill="1" applyBorder="1" applyAlignment="1">
      <alignment horizontal="center" vertical="center" wrapText="1"/>
    </xf>
    <xf numFmtId="0" fontId="37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wrapText="1"/>
    </xf>
    <xf numFmtId="0" fontId="34" fillId="0" borderId="10" xfId="0" applyNumberFormat="1" applyFont="1" applyFill="1" applyBorder="1" applyAlignment="1">
      <alignment horizontal="center" vertical="center" wrapText="1"/>
    </xf>
    <xf numFmtId="0" fontId="2" fillId="29" borderId="11" xfId="0" applyFont="1" applyFill="1" applyBorder="1" applyAlignment="1">
      <alignment vertical="center" wrapText="1"/>
    </xf>
    <xf numFmtId="0" fontId="2" fillId="29" borderId="12" xfId="0" applyFont="1" applyFill="1" applyBorder="1" applyAlignment="1">
      <alignment vertical="center" wrapText="1"/>
    </xf>
    <xf numFmtId="0" fontId="2" fillId="29" borderId="13" xfId="0" applyFont="1" applyFill="1" applyBorder="1" applyAlignment="1">
      <alignment vertical="center" wrapText="1"/>
    </xf>
    <xf numFmtId="0" fontId="2" fillId="29" borderId="10" xfId="0" applyFont="1" applyFill="1" applyBorder="1" applyAlignment="1">
      <alignment vertical="center" wrapText="1"/>
    </xf>
    <xf numFmtId="0" fontId="11" fillId="29" borderId="10" xfId="0" applyFont="1" applyFill="1" applyBorder="1" applyAlignment="1">
      <alignment vertical="center" wrapText="1"/>
    </xf>
    <xf numFmtId="0" fontId="4" fillId="29" borderId="14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10" fillId="29" borderId="14" xfId="0" applyFont="1" applyFill="1" applyBorder="1" applyAlignment="1">
      <alignment horizontal="center" wrapText="1"/>
    </xf>
    <xf numFmtId="0" fontId="10" fillId="29" borderId="2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</cellXfs>
  <cellStyles count="4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topLeftCell="A10" zoomScaleNormal="120" zoomScaleSheetLayoutView="100" workbookViewId="0">
      <selection activeCell="J7" sqref="J7"/>
    </sheetView>
  </sheetViews>
  <sheetFormatPr defaultRowHeight="12.75" x14ac:dyDescent="0.2"/>
  <cols>
    <col min="1" max="1" width="6.7109375" customWidth="1"/>
    <col min="2" max="2" width="10.7109375" customWidth="1"/>
    <col min="3" max="3" width="12.7109375" customWidth="1"/>
    <col min="4" max="4" width="25.7109375" customWidth="1"/>
    <col min="5" max="5" width="13.42578125" customWidth="1"/>
    <col min="6" max="6" width="4.7109375" customWidth="1"/>
    <col min="7" max="7" width="12.7109375" customWidth="1"/>
  </cols>
  <sheetData>
    <row r="1" spans="1:7" ht="15" x14ac:dyDescent="0.2">
      <c r="A1" s="182" t="s">
        <v>2089</v>
      </c>
      <c r="B1" s="182"/>
      <c r="C1" s="182"/>
      <c r="D1" s="175" t="s">
        <v>2090</v>
      </c>
      <c r="E1" s="176"/>
      <c r="F1" s="176"/>
      <c r="G1" s="177"/>
    </row>
    <row r="2" spans="1:7" ht="15.75" customHeight="1" x14ac:dyDescent="0.2">
      <c r="A2" s="183" t="s">
        <v>1800</v>
      </c>
      <c r="B2" s="183"/>
      <c r="C2" s="183"/>
      <c r="D2" s="183"/>
      <c r="E2" s="183"/>
      <c r="F2" s="183"/>
      <c r="G2" s="183"/>
    </row>
    <row r="3" spans="1:7" ht="15.75" customHeight="1" x14ac:dyDescent="0.2">
      <c r="A3" s="183" t="s">
        <v>2088</v>
      </c>
      <c r="B3" s="183"/>
      <c r="C3" s="183"/>
      <c r="D3" s="183"/>
      <c r="E3" s="183"/>
      <c r="F3" s="183"/>
      <c r="G3" s="183"/>
    </row>
    <row r="4" spans="1:7" ht="18" x14ac:dyDescent="0.2">
      <c r="A4" s="184"/>
      <c r="B4" s="185"/>
      <c r="C4" s="185"/>
      <c r="D4" s="185"/>
      <c r="E4" s="185"/>
      <c r="F4" s="185"/>
      <c r="G4" s="186"/>
    </row>
    <row r="5" spans="1:7" ht="15" customHeight="1" x14ac:dyDescent="0.2">
      <c r="A5" s="181" t="s">
        <v>1791</v>
      </c>
      <c r="B5" s="181"/>
      <c r="C5" s="181"/>
      <c r="D5" s="181"/>
      <c r="E5" s="181"/>
      <c r="F5" s="181"/>
      <c r="G5" s="181"/>
    </row>
    <row r="6" spans="1:7" ht="24.95" customHeight="1" x14ac:dyDescent="0.2">
      <c r="A6" s="10" t="s">
        <v>44</v>
      </c>
      <c r="B6" s="199" t="s">
        <v>17</v>
      </c>
      <c r="C6" s="200"/>
      <c r="D6" s="200"/>
      <c r="E6" s="200"/>
      <c r="F6" s="201"/>
      <c r="G6" s="56" t="s">
        <v>38</v>
      </c>
    </row>
    <row r="7" spans="1:7" ht="30" customHeight="1" x14ac:dyDescent="0.2">
      <c r="A7" s="57">
        <v>1</v>
      </c>
      <c r="B7" s="193" t="s">
        <v>1872</v>
      </c>
      <c r="C7" s="194"/>
      <c r="D7" s="194"/>
      <c r="E7" s="194"/>
      <c r="F7" s="195"/>
      <c r="G7" s="58">
        <f>SUM(G8:G18)</f>
        <v>0</v>
      </c>
    </row>
    <row r="8" spans="1:7" x14ac:dyDescent="0.2">
      <c r="A8" s="1" t="s">
        <v>55</v>
      </c>
      <c r="B8" s="196" t="s">
        <v>1847</v>
      </c>
      <c r="C8" s="197"/>
      <c r="D8" s="197"/>
      <c r="E8" s="197"/>
      <c r="F8" s="198"/>
      <c r="G8" s="59">
        <f>'Nr 1 Roboty bud. i wyp.'!H18</f>
        <v>0</v>
      </c>
    </row>
    <row r="9" spans="1:7" x14ac:dyDescent="0.2">
      <c r="A9" s="1" t="s">
        <v>56</v>
      </c>
      <c r="B9" s="196" t="s">
        <v>8</v>
      </c>
      <c r="C9" s="197"/>
      <c r="D9" s="197"/>
      <c r="E9" s="197"/>
      <c r="F9" s="198"/>
      <c r="G9" s="59">
        <f>'Nr 1 Roboty bud. i wyp.'!H56</f>
        <v>0</v>
      </c>
    </row>
    <row r="10" spans="1:7" x14ac:dyDescent="0.2">
      <c r="A10" s="1" t="s">
        <v>1390</v>
      </c>
      <c r="B10" s="196" t="s">
        <v>132</v>
      </c>
      <c r="C10" s="197"/>
      <c r="D10" s="197"/>
      <c r="E10" s="197"/>
      <c r="F10" s="198"/>
      <c r="G10" s="59">
        <f>'Nr 1 Roboty bud. i wyp.'!H81</f>
        <v>0</v>
      </c>
    </row>
    <row r="11" spans="1:7" x14ac:dyDescent="0.2">
      <c r="A11" s="1" t="s">
        <v>1396</v>
      </c>
      <c r="B11" s="196" t="s">
        <v>1793</v>
      </c>
      <c r="C11" s="197"/>
      <c r="D11" s="197"/>
      <c r="E11" s="197"/>
      <c r="F11" s="198"/>
      <c r="G11" s="59">
        <f>'Nr 1 Roboty bud. i wyp.'!H104</f>
        <v>0</v>
      </c>
    </row>
    <row r="12" spans="1:7" ht="12.75" customHeight="1" x14ac:dyDescent="0.2">
      <c r="A12" s="1" t="s">
        <v>1401</v>
      </c>
      <c r="B12" s="196" t="s">
        <v>1417</v>
      </c>
      <c r="C12" s="197"/>
      <c r="D12" s="197"/>
      <c r="E12" s="197"/>
      <c r="F12" s="198"/>
      <c r="G12" s="59">
        <f>'Nr 1 Roboty bud. i wyp.'!H139</f>
        <v>0</v>
      </c>
    </row>
    <row r="13" spans="1:7" ht="12.75" customHeight="1" x14ac:dyDescent="0.2">
      <c r="A13" s="1" t="s">
        <v>1406</v>
      </c>
      <c r="B13" s="196" t="s">
        <v>1416</v>
      </c>
      <c r="C13" s="197"/>
      <c r="D13" s="197"/>
      <c r="E13" s="197"/>
      <c r="F13" s="198"/>
      <c r="G13" s="59">
        <f>'Nr 1 Roboty bud. i wyp.'!H193</f>
        <v>0</v>
      </c>
    </row>
    <row r="14" spans="1:7" ht="12.75" customHeight="1" x14ac:dyDescent="0.2">
      <c r="A14" s="1" t="s">
        <v>1413</v>
      </c>
      <c r="B14" s="190" t="s">
        <v>1795</v>
      </c>
      <c r="C14" s="191"/>
      <c r="D14" s="191"/>
      <c r="E14" s="191"/>
      <c r="F14" s="192"/>
      <c r="G14" s="59">
        <f>'Nr 1 Roboty bud. i wyp.'!H253</f>
        <v>0</v>
      </c>
    </row>
    <row r="15" spans="1:7" x14ac:dyDescent="0.2">
      <c r="A15" s="1" t="s">
        <v>1414</v>
      </c>
      <c r="B15" s="190" t="s">
        <v>365</v>
      </c>
      <c r="C15" s="191"/>
      <c r="D15" s="191"/>
      <c r="E15" s="191"/>
      <c r="F15" s="192"/>
      <c r="G15" s="59">
        <f>'Nr 1 Roboty bud. i wyp.'!H259</f>
        <v>0</v>
      </c>
    </row>
    <row r="16" spans="1:7" x14ac:dyDescent="0.2">
      <c r="A16" s="1" t="s">
        <v>1419</v>
      </c>
      <c r="B16" s="190" t="s">
        <v>374</v>
      </c>
      <c r="C16" s="191"/>
      <c r="D16" s="191"/>
      <c r="E16" s="191"/>
      <c r="F16" s="192"/>
      <c r="G16" s="59">
        <f>'Nr 1 Roboty bud. i wyp.'!H309</f>
        <v>0</v>
      </c>
    </row>
    <row r="17" spans="1:7" ht="12.75" customHeight="1" x14ac:dyDescent="0.2">
      <c r="A17" s="1" t="s">
        <v>1422</v>
      </c>
      <c r="B17" s="190" t="s">
        <v>1854</v>
      </c>
      <c r="C17" s="191"/>
      <c r="D17" s="191"/>
      <c r="E17" s="191"/>
      <c r="F17" s="192"/>
      <c r="G17" s="59">
        <f>'Nr 1 Roboty bud. i wyp.'!H442</f>
        <v>0</v>
      </c>
    </row>
    <row r="18" spans="1:7" x14ac:dyDescent="0.2">
      <c r="A18" s="1" t="s">
        <v>1857</v>
      </c>
      <c r="B18" s="190" t="s">
        <v>1859</v>
      </c>
      <c r="C18" s="191"/>
      <c r="D18" s="191"/>
      <c r="E18" s="191"/>
      <c r="F18" s="192"/>
      <c r="G18" s="59">
        <f>'Nr 1 Roboty bud. i wyp.'!H487</f>
        <v>0</v>
      </c>
    </row>
    <row r="19" spans="1:7" s="55" customFormat="1" ht="30" customHeight="1" x14ac:dyDescent="0.2">
      <c r="A19" s="57">
        <v>2</v>
      </c>
      <c r="B19" s="193" t="s">
        <v>2074</v>
      </c>
      <c r="C19" s="194"/>
      <c r="D19" s="194"/>
      <c r="E19" s="194"/>
      <c r="F19" s="195"/>
      <c r="G19" s="61">
        <f>'Nr 2 Inst. elektr. i teletech.'!H259</f>
        <v>0</v>
      </c>
    </row>
    <row r="20" spans="1:7" ht="30" customHeight="1" x14ac:dyDescent="0.2">
      <c r="A20" s="57">
        <v>3</v>
      </c>
      <c r="B20" s="187" t="s">
        <v>2075</v>
      </c>
      <c r="C20" s="188"/>
      <c r="D20" s="188"/>
      <c r="E20" s="188"/>
      <c r="F20" s="189"/>
      <c r="G20" s="61">
        <f>'Nr 3 Inst. c.o.'!H138</f>
        <v>0</v>
      </c>
    </row>
    <row r="21" spans="1:7" ht="30" customHeight="1" x14ac:dyDescent="0.2">
      <c r="A21" s="57">
        <v>4</v>
      </c>
      <c r="B21" s="193" t="s">
        <v>2076</v>
      </c>
      <c r="C21" s="194"/>
      <c r="D21" s="194"/>
      <c r="E21" s="194"/>
      <c r="F21" s="195"/>
      <c r="G21" s="61">
        <f>'Nr 4 Inst. wod-kan'!H191</f>
        <v>0</v>
      </c>
    </row>
    <row r="22" spans="1:7" ht="30" customHeight="1" x14ac:dyDescent="0.2">
      <c r="A22" s="57">
        <v>5</v>
      </c>
      <c r="B22" s="187" t="s">
        <v>2077</v>
      </c>
      <c r="C22" s="188"/>
      <c r="D22" s="188"/>
      <c r="E22" s="188"/>
      <c r="F22" s="189"/>
      <c r="G22" s="61">
        <f>'Nr 5 Inst. went. mech. i klim.'!H378</f>
        <v>0</v>
      </c>
    </row>
    <row r="23" spans="1:7" s="55" customFormat="1" ht="30" customHeight="1" x14ac:dyDescent="0.2">
      <c r="A23" s="57">
        <v>6</v>
      </c>
      <c r="B23" s="187" t="s">
        <v>2079</v>
      </c>
      <c r="C23" s="188"/>
      <c r="D23" s="188"/>
      <c r="E23" s="188"/>
      <c r="F23" s="189"/>
      <c r="G23" s="61">
        <f>'Nr 6 Elewacja i elem. zewn.'!H46</f>
        <v>0</v>
      </c>
    </row>
    <row r="24" spans="1:7" s="62" customFormat="1" ht="30" customHeight="1" x14ac:dyDescent="0.2">
      <c r="A24" s="57">
        <v>7</v>
      </c>
      <c r="B24" s="187" t="s">
        <v>2078</v>
      </c>
      <c r="C24" s="188"/>
      <c r="D24" s="188"/>
      <c r="E24" s="188"/>
      <c r="F24" s="189"/>
      <c r="G24" s="61">
        <f>'Nr 7 Sieci, przyłącza i zag ter'!H251</f>
        <v>0</v>
      </c>
    </row>
    <row r="25" spans="1:7" ht="30" customHeight="1" x14ac:dyDescent="0.2">
      <c r="A25" s="60">
        <v>8</v>
      </c>
      <c r="B25" s="178" t="s">
        <v>1799</v>
      </c>
      <c r="C25" s="179"/>
      <c r="D25" s="179"/>
      <c r="E25" s="179"/>
      <c r="F25" s="180"/>
      <c r="G25" s="63">
        <f>SUM(G7,G19,G20,G22,G23,G21,G24)</f>
        <v>0</v>
      </c>
    </row>
    <row r="26" spans="1:7" ht="30" customHeight="1" x14ac:dyDescent="0.2">
      <c r="A26" s="60">
        <v>9</v>
      </c>
      <c r="B26" s="178" t="s">
        <v>1936</v>
      </c>
      <c r="C26" s="179"/>
      <c r="D26" s="179"/>
      <c r="E26" s="179"/>
      <c r="F26" s="180"/>
      <c r="G26" s="63">
        <f>0.23*G25</f>
        <v>0</v>
      </c>
    </row>
    <row r="27" spans="1:7" ht="30" customHeight="1" x14ac:dyDescent="0.2">
      <c r="A27" s="57">
        <v>10</v>
      </c>
      <c r="B27" s="178" t="s">
        <v>1937</v>
      </c>
      <c r="C27" s="179"/>
      <c r="D27" s="179"/>
      <c r="E27" s="179"/>
      <c r="F27" s="180"/>
      <c r="G27" s="63">
        <f>SUM(G25,G26)</f>
        <v>0</v>
      </c>
    </row>
    <row r="28" spans="1:7" x14ac:dyDescent="0.2">
      <c r="A28" s="9" t="s">
        <v>18</v>
      </c>
      <c r="B28" s="8"/>
    </row>
    <row r="29" spans="1:7" x14ac:dyDescent="0.2">
      <c r="A29" s="9" t="s">
        <v>26</v>
      </c>
      <c r="B29" s="12"/>
    </row>
  </sheetData>
  <mergeCells count="28">
    <mergeCell ref="B17:F17"/>
    <mergeCell ref="B21:F21"/>
    <mergeCell ref="B19:F19"/>
    <mergeCell ref="B22:F22"/>
    <mergeCell ref="B15:F15"/>
    <mergeCell ref="B20:F20"/>
    <mergeCell ref="B6:F6"/>
    <mergeCell ref="B14:F14"/>
    <mergeCell ref="B10:F10"/>
    <mergeCell ref="B11:F11"/>
    <mergeCell ref="B12:F12"/>
    <mergeCell ref="B13:F13"/>
    <mergeCell ref="D1:G1"/>
    <mergeCell ref="B26:F26"/>
    <mergeCell ref="B27:F27"/>
    <mergeCell ref="A5:G5"/>
    <mergeCell ref="A1:C1"/>
    <mergeCell ref="A2:G2"/>
    <mergeCell ref="A3:G3"/>
    <mergeCell ref="A4:G4"/>
    <mergeCell ref="B24:F24"/>
    <mergeCell ref="B18:F18"/>
    <mergeCell ref="B25:F25"/>
    <mergeCell ref="B7:F7"/>
    <mergeCell ref="B8:F8"/>
    <mergeCell ref="B9:F9"/>
    <mergeCell ref="B16:F16"/>
    <mergeCell ref="B23:F23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9"/>
  <sheetViews>
    <sheetView topLeftCell="A472" zoomScale="110" zoomScaleNormal="110" zoomScaleSheetLayoutView="70" workbookViewId="0">
      <selection activeCell="F125" sqref="F125"/>
    </sheetView>
  </sheetViews>
  <sheetFormatPr defaultRowHeight="12.75" x14ac:dyDescent="0.2"/>
  <cols>
    <col min="1" max="1" width="9.140625" style="95"/>
    <col min="2" max="2" width="9.7109375" customWidth="1"/>
    <col min="3" max="3" width="12.7109375" customWidth="1"/>
    <col min="4" max="4" width="52.85546875" customWidth="1"/>
  </cols>
  <sheetData>
    <row r="1" spans="1:8" x14ac:dyDescent="0.2">
      <c r="A1" s="206" t="s">
        <v>2089</v>
      </c>
      <c r="B1" s="207"/>
      <c r="C1" s="207"/>
      <c r="D1" s="220"/>
      <c r="E1" s="220"/>
      <c r="F1" s="218" t="s">
        <v>2091</v>
      </c>
      <c r="G1" s="219"/>
      <c r="H1" s="219"/>
    </row>
    <row r="2" spans="1:8" ht="18" customHeight="1" x14ac:dyDescent="0.2">
      <c r="A2" s="183" t="s">
        <v>1800</v>
      </c>
      <c r="B2" s="214"/>
      <c r="C2" s="214"/>
      <c r="D2" s="214"/>
      <c r="E2" s="214"/>
      <c r="F2" s="214"/>
      <c r="G2" s="215"/>
      <c r="H2" s="215"/>
    </row>
    <row r="3" spans="1:8" ht="24.95" customHeight="1" x14ac:dyDescent="0.25">
      <c r="A3" s="183" t="s">
        <v>1418</v>
      </c>
      <c r="B3" s="183"/>
      <c r="C3" s="183"/>
      <c r="D3" s="183"/>
      <c r="E3" s="183"/>
      <c r="F3" s="183"/>
      <c r="G3" s="216"/>
      <c r="H3" s="216"/>
    </row>
    <row r="4" spans="1:8" ht="18" customHeight="1" x14ac:dyDescent="0.2">
      <c r="A4" s="217"/>
      <c r="B4" s="217"/>
      <c r="C4" s="217"/>
      <c r="D4" s="217"/>
      <c r="E4" s="217"/>
      <c r="F4" s="217"/>
      <c r="G4" s="217"/>
      <c r="H4" s="217"/>
    </row>
    <row r="5" spans="1:8" ht="12.75" customHeight="1" x14ac:dyDescent="0.2">
      <c r="A5" s="221" t="s">
        <v>1792</v>
      </c>
      <c r="B5" s="221"/>
      <c r="C5" s="221"/>
      <c r="D5" s="221"/>
      <c r="E5" s="221"/>
      <c r="F5" s="221"/>
      <c r="G5" s="221"/>
      <c r="H5" s="221"/>
    </row>
    <row r="6" spans="1:8" ht="33.75" x14ac:dyDescent="0.2">
      <c r="A6" s="84" t="s">
        <v>44</v>
      </c>
      <c r="B6" s="6" t="s">
        <v>27</v>
      </c>
      <c r="C6" s="25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2092</v>
      </c>
    </row>
    <row r="7" spans="1:8" x14ac:dyDescent="0.2">
      <c r="A7" s="85" t="s">
        <v>55</v>
      </c>
      <c r="B7" s="18"/>
      <c r="C7" s="18"/>
      <c r="D7" s="4" t="s">
        <v>1847</v>
      </c>
      <c r="E7" s="2"/>
      <c r="F7" s="3"/>
      <c r="G7" s="3"/>
      <c r="H7" s="3"/>
    </row>
    <row r="8" spans="1:8" ht="12.75" customHeight="1" x14ac:dyDescent="0.2">
      <c r="A8" s="85" t="s">
        <v>1383</v>
      </c>
      <c r="B8" s="208" t="s">
        <v>1817</v>
      </c>
      <c r="C8" s="18" t="s">
        <v>1802</v>
      </c>
      <c r="D8" s="4" t="s">
        <v>32</v>
      </c>
      <c r="E8" s="2"/>
      <c r="F8" s="3"/>
      <c r="G8" s="3"/>
      <c r="H8" s="3"/>
    </row>
    <row r="9" spans="1:8" ht="33.75" x14ac:dyDescent="0.2">
      <c r="A9" s="86">
        <f>1</f>
        <v>1</v>
      </c>
      <c r="B9" s="209"/>
      <c r="C9" s="26"/>
      <c r="D9" s="27" t="s">
        <v>57</v>
      </c>
      <c r="E9" s="28" t="s">
        <v>43</v>
      </c>
      <c r="F9" s="29">
        <v>19687</v>
      </c>
      <c r="G9" s="21"/>
      <c r="H9" s="20">
        <f>ROUND(F9*G9,2)</f>
        <v>0</v>
      </c>
    </row>
    <row r="10" spans="1:8" ht="45" x14ac:dyDescent="0.2">
      <c r="A10" s="86">
        <v>2</v>
      </c>
      <c r="B10" s="209"/>
      <c r="C10" s="26"/>
      <c r="D10" s="27" t="s">
        <v>58</v>
      </c>
      <c r="E10" s="28" t="s">
        <v>35</v>
      </c>
      <c r="F10" s="29">
        <v>7214</v>
      </c>
      <c r="G10" s="21"/>
      <c r="H10" s="20">
        <f>ROUND(F10*G10,2)</f>
        <v>0</v>
      </c>
    </row>
    <row r="11" spans="1:8" ht="22.5" x14ac:dyDescent="0.2">
      <c r="A11" s="86">
        <v>3</v>
      </c>
      <c r="B11" s="209"/>
      <c r="C11" s="26"/>
      <c r="D11" s="27" t="s">
        <v>53</v>
      </c>
      <c r="E11" s="28" t="s">
        <v>43</v>
      </c>
      <c r="F11" s="29">
        <v>7214</v>
      </c>
      <c r="G11" s="21"/>
      <c r="H11" s="20">
        <f>ROUND(F11*G11,2)</f>
        <v>0</v>
      </c>
    </row>
    <row r="12" spans="1:8" ht="22.5" x14ac:dyDescent="0.2">
      <c r="A12" s="86">
        <v>4</v>
      </c>
      <c r="B12" s="209"/>
      <c r="C12" s="26"/>
      <c r="D12" s="27" t="s">
        <v>59</v>
      </c>
      <c r="E12" s="28" t="s">
        <v>43</v>
      </c>
      <c r="F12" s="29">
        <v>7214</v>
      </c>
      <c r="G12" s="21"/>
      <c r="H12" s="20">
        <f>ROUND(F12*G12,2)</f>
        <v>0</v>
      </c>
    </row>
    <row r="13" spans="1:8" ht="12.75" customHeight="1" x14ac:dyDescent="0.2">
      <c r="A13" s="85" t="s">
        <v>1384</v>
      </c>
      <c r="B13" s="209"/>
      <c r="C13" s="18" t="s">
        <v>1803</v>
      </c>
      <c r="D13" s="4" t="s">
        <v>10</v>
      </c>
      <c r="E13" s="2"/>
      <c r="F13" s="3"/>
      <c r="G13" s="3"/>
      <c r="H13" s="3"/>
    </row>
    <row r="14" spans="1:8" ht="22.5" x14ac:dyDescent="0.2">
      <c r="A14" s="86">
        <v>5</v>
      </c>
      <c r="B14" s="209"/>
      <c r="C14" s="26"/>
      <c r="D14" s="27" t="s">
        <v>60</v>
      </c>
      <c r="E14" s="28" t="s">
        <v>64</v>
      </c>
      <c r="F14" s="29">
        <v>148000</v>
      </c>
      <c r="G14" s="21"/>
      <c r="H14" s="20">
        <f>F14*G14</f>
        <v>0</v>
      </c>
    </row>
    <row r="15" spans="1:8" x14ac:dyDescent="0.2">
      <c r="A15" s="86">
        <v>6</v>
      </c>
      <c r="B15" s="209"/>
      <c r="C15" s="26"/>
      <c r="D15" s="27" t="s">
        <v>61</v>
      </c>
      <c r="E15" s="28" t="s">
        <v>43</v>
      </c>
      <c r="F15" s="29">
        <v>49</v>
      </c>
      <c r="G15" s="21"/>
      <c r="H15" s="20">
        <f>F15*G15</f>
        <v>0</v>
      </c>
    </row>
    <row r="16" spans="1:8" x14ac:dyDescent="0.2">
      <c r="A16" s="86">
        <v>7</v>
      </c>
      <c r="B16" s="209"/>
      <c r="C16" s="26"/>
      <c r="D16" s="27" t="s">
        <v>62</v>
      </c>
      <c r="E16" s="28" t="s">
        <v>43</v>
      </c>
      <c r="F16" s="29">
        <v>49</v>
      </c>
      <c r="G16" s="21"/>
      <c r="H16" s="20">
        <f>F16*G16</f>
        <v>0</v>
      </c>
    </row>
    <row r="17" spans="1:8" ht="22.5" x14ac:dyDescent="0.2">
      <c r="A17" s="87">
        <v>8</v>
      </c>
      <c r="B17" s="210"/>
      <c r="C17" s="30"/>
      <c r="D17" s="27" t="s">
        <v>63</v>
      </c>
      <c r="E17" s="28" t="s">
        <v>43</v>
      </c>
      <c r="F17" s="29">
        <v>49</v>
      </c>
      <c r="G17" s="34"/>
      <c r="H17" s="20">
        <f>F17*G17</f>
        <v>0</v>
      </c>
    </row>
    <row r="18" spans="1:8" ht="24.95" customHeight="1" x14ac:dyDescent="0.2">
      <c r="A18" s="203" t="s">
        <v>1846</v>
      </c>
      <c r="B18" s="204"/>
      <c r="C18" s="204"/>
      <c r="D18" s="204"/>
      <c r="E18" s="204"/>
      <c r="F18" s="204"/>
      <c r="G18" s="204"/>
      <c r="H18" s="15">
        <f>SUM(H9:H12,H14:H17)</f>
        <v>0</v>
      </c>
    </row>
    <row r="19" spans="1:8" x14ac:dyDescent="0.2">
      <c r="A19" s="88" t="s">
        <v>56</v>
      </c>
      <c r="B19" s="18"/>
      <c r="C19" s="18"/>
      <c r="D19" s="32" t="s">
        <v>8</v>
      </c>
      <c r="E19" s="2"/>
      <c r="F19" s="3"/>
      <c r="G19" s="3"/>
      <c r="H19" s="3"/>
    </row>
    <row r="20" spans="1:8" ht="22.5" customHeight="1" x14ac:dyDescent="0.2">
      <c r="A20" s="89" t="s">
        <v>1386</v>
      </c>
      <c r="B20" s="211" t="s">
        <v>1818</v>
      </c>
      <c r="C20" s="65" t="s">
        <v>1804</v>
      </c>
      <c r="D20" s="32" t="s">
        <v>65</v>
      </c>
      <c r="E20" s="31"/>
      <c r="F20" s="31"/>
      <c r="G20" s="35"/>
      <c r="H20" s="31"/>
    </row>
    <row r="21" spans="1:8" x14ac:dyDescent="0.2">
      <c r="A21" s="90" t="s">
        <v>66</v>
      </c>
      <c r="B21" s="212"/>
      <c r="C21" s="30"/>
      <c r="D21" s="27" t="s">
        <v>67</v>
      </c>
      <c r="E21" s="28" t="s">
        <v>43</v>
      </c>
      <c r="F21" s="29">
        <v>156.4</v>
      </c>
      <c r="G21" s="34"/>
      <c r="H21" s="20">
        <f t="shared" ref="H21:H40" si="0">F21*G21</f>
        <v>0</v>
      </c>
    </row>
    <row r="22" spans="1:8" ht="33.75" x14ac:dyDescent="0.2">
      <c r="A22" s="90" t="s">
        <v>68</v>
      </c>
      <c r="B22" s="212"/>
      <c r="C22" s="30"/>
      <c r="D22" s="27" t="s">
        <v>69</v>
      </c>
      <c r="E22" s="28" t="s">
        <v>43</v>
      </c>
      <c r="F22" s="29">
        <v>97.1</v>
      </c>
      <c r="G22" s="34"/>
      <c r="H22" s="20">
        <f t="shared" si="0"/>
        <v>0</v>
      </c>
    </row>
    <row r="23" spans="1:8" ht="33.75" x14ac:dyDescent="0.2">
      <c r="A23" s="90" t="s">
        <v>70</v>
      </c>
      <c r="B23" s="212"/>
      <c r="C23" s="30"/>
      <c r="D23" s="27" t="s">
        <v>71</v>
      </c>
      <c r="E23" s="28" t="s">
        <v>43</v>
      </c>
      <c r="F23" s="29">
        <v>41.5</v>
      </c>
      <c r="G23" s="34"/>
      <c r="H23" s="20">
        <f t="shared" si="0"/>
        <v>0</v>
      </c>
    </row>
    <row r="24" spans="1:8" ht="33.75" x14ac:dyDescent="0.2">
      <c r="A24" s="90" t="s">
        <v>72</v>
      </c>
      <c r="B24" s="212"/>
      <c r="C24" s="30"/>
      <c r="D24" s="27" t="s">
        <v>73</v>
      </c>
      <c r="E24" s="28" t="s">
        <v>43</v>
      </c>
      <c r="F24" s="29">
        <v>21.4</v>
      </c>
      <c r="G24" s="34"/>
      <c r="H24" s="20">
        <f t="shared" si="0"/>
        <v>0</v>
      </c>
    </row>
    <row r="25" spans="1:8" ht="33.75" x14ac:dyDescent="0.2">
      <c r="A25" s="90" t="s">
        <v>74</v>
      </c>
      <c r="B25" s="212"/>
      <c r="C25" s="30"/>
      <c r="D25" s="27" t="s">
        <v>75</v>
      </c>
      <c r="E25" s="28" t="s">
        <v>43</v>
      </c>
      <c r="F25" s="29">
        <v>5.0999999999999996</v>
      </c>
      <c r="G25" s="34"/>
      <c r="H25" s="20">
        <f t="shared" si="0"/>
        <v>0</v>
      </c>
    </row>
    <row r="26" spans="1:8" ht="33.75" x14ac:dyDescent="0.2">
      <c r="A26" s="90" t="s">
        <v>76</v>
      </c>
      <c r="B26" s="212"/>
      <c r="C26" s="30"/>
      <c r="D26" s="27" t="s">
        <v>77</v>
      </c>
      <c r="E26" s="28" t="s">
        <v>43</v>
      </c>
      <c r="F26" s="29">
        <v>4.8</v>
      </c>
      <c r="G26" s="34"/>
      <c r="H26" s="20">
        <f t="shared" si="0"/>
        <v>0</v>
      </c>
    </row>
    <row r="27" spans="1:8" ht="33.75" x14ac:dyDescent="0.2">
      <c r="A27" s="90" t="s">
        <v>78</v>
      </c>
      <c r="B27" s="212"/>
      <c r="C27" s="30"/>
      <c r="D27" s="27" t="s">
        <v>79</v>
      </c>
      <c r="E27" s="28" t="s">
        <v>43</v>
      </c>
      <c r="F27" s="29">
        <v>4.2</v>
      </c>
      <c r="G27" s="34"/>
      <c r="H27" s="20">
        <f t="shared" si="0"/>
        <v>0</v>
      </c>
    </row>
    <row r="28" spans="1:8" ht="33.75" x14ac:dyDescent="0.2">
      <c r="A28" s="90" t="s">
        <v>80</v>
      </c>
      <c r="B28" s="212"/>
      <c r="C28" s="30"/>
      <c r="D28" s="27" t="s">
        <v>81</v>
      </c>
      <c r="E28" s="28" t="s">
        <v>43</v>
      </c>
      <c r="F28" s="29">
        <v>4.5999999999999996</v>
      </c>
      <c r="G28" s="34"/>
      <c r="H28" s="20">
        <f t="shared" si="0"/>
        <v>0</v>
      </c>
    </row>
    <row r="29" spans="1:8" ht="33.75" x14ac:dyDescent="0.2">
      <c r="A29" s="90" t="s">
        <v>82</v>
      </c>
      <c r="B29" s="212"/>
      <c r="C29" s="30"/>
      <c r="D29" s="27" t="s">
        <v>83</v>
      </c>
      <c r="E29" s="28" t="s">
        <v>43</v>
      </c>
      <c r="F29" s="29">
        <v>35</v>
      </c>
      <c r="G29" s="34"/>
      <c r="H29" s="20">
        <f t="shared" si="0"/>
        <v>0</v>
      </c>
    </row>
    <row r="30" spans="1:8" ht="22.5" x14ac:dyDescent="0.2">
      <c r="A30" s="90" t="s">
        <v>84</v>
      </c>
      <c r="B30" s="212"/>
      <c r="C30" s="30"/>
      <c r="D30" s="27" t="s">
        <v>85</v>
      </c>
      <c r="E30" s="28" t="s">
        <v>43</v>
      </c>
      <c r="F30" s="29">
        <v>374</v>
      </c>
      <c r="G30" s="34"/>
      <c r="H30" s="20">
        <f t="shared" si="0"/>
        <v>0</v>
      </c>
    </row>
    <row r="31" spans="1:8" ht="22.5" x14ac:dyDescent="0.2">
      <c r="A31" s="90" t="s">
        <v>86</v>
      </c>
      <c r="B31" s="212"/>
      <c r="C31" s="30"/>
      <c r="D31" s="150" t="s">
        <v>87</v>
      </c>
      <c r="E31" s="151" t="s">
        <v>35</v>
      </c>
      <c r="F31" s="152">
        <v>36.97</v>
      </c>
      <c r="G31" s="153"/>
      <c r="H31" s="154">
        <f t="shared" si="0"/>
        <v>0</v>
      </c>
    </row>
    <row r="32" spans="1:8" ht="22.5" x14ac:dyDescent="0.2">
      <c r="A32" s="90" t="s">
        <v>88</v>
      </c>
      <c r="B32" s="212"/>
      <c r="C32" s="30"/>
      <c r="D32" s="27" t="s">
        <v>89</v>
      </c>
      <c r="E32" s="28" t="s">
        <v>37</v>
      </c>
      <c r="F32" s="29">
        <v>1417.9494999999999</v>
      </c>
      <c r="G32" s="34"/>
      <c r="H32" s="20">
        <f t="shared" si="0"/>
        <v>0</v>
      </c>
    </row>
    <row r="33" spans="1:8" ht="22.5" x14ac:dyDescent="0.2">
      <c r="A33" s="90" t="s">
        <v>90</v>
      </c>
      <c r="B33" s="212"/>
      <c r="C33" s="30"/>
      <c r="D33" s="27" t="s">
        <v>91</v>
      </c>
      <c r="E33" s="28" t="s">
        <v>37</v>
      </c>
      <c r="F33" s="29">
        <v>1417.95</v>
      </c>
      <c r="G33" s="34"/>
      <c r="H33" s="20">
        <f t="shared" si="0"/>
        <v>0</v>
      </c>
    </row>
    <row r="34" spans="1:8" ht="22.5" x14ac:dyDescent="0.2">
      <c r="A34" s="90" t="s">
        <v>92</v>
      </c>
      <c r="B34" s="212"/>
      <c r="C34" s="30"/>
      <c r="D34" s="27" t="s">
        <v>93</v>
      </c>
      <c r="E34" s="28" t="s">
        <v>37</v>
      </c>
      <c r="F34" s="29">
        <v>255.233</v>
      </c>
      <c r="G34" s="34"/>
      <c r="H34" s="20">
        <f t="shared" si="0"/>
        <v>0</v>
      </c>
    </row>
    <row r="35" spans="1:8" x14ac:dyDescent="0.2">
      <c r="A35" s="90" t="s">
        <v>94</v>
      </c>
      <c r="B35" s="212"/>
      <c r="C35" s="30"/>
      <c r="D35" s="27" t="s">
        <v>95</v>
      </c>
      <c r="E35" s="28" t="s">
        <v>37</v>
      </c>
      <c r="F35" s="29">
        <v>255.233</v>
      </c>
      <c r="G35" s="34"/>
      <c r="H35" s="20">
        <f t="shared" si="0"/>
        <v>0</v>
      </c>
    </row>
    <row r="36" spans="1:8" ht="22.5" x14ac:dyDescent="0.2">
      <c r="A36" s="90" t="s">
        <v>96</v>
      </c>
      <c r="B36" s="212"/>
      <c r="C36" s="30"/>
      <c r="D36" s="27" t="s">
        <v>97</v>
      </c>
      <c r="E36" s="28" t="s">
        <v>37</v>
      </c>
      <c r="F36" s="29">
        <v>79.319999999999993</v>
      </c>
      <c r="G36" s="34"/>
      <c r="H36" s="20">
        <f t="shared" si="0"/>
        <v>0</v>
      </c>
    </row>
    <row r="37" spans="1:8" ht="22.5" x14ac:dyDescent="0.2">
      <c r="A37" s="90" t="s">
        <v>98</v>
      </c>
      <c r="B37" s="212"/>
      <c r="C37" s="30"/>
      <c r="D37" s="27" t="s">
        <v>99</v>
      </c>
      <c r="E37" s="28" t="s">
        <v>37</v>
      </c>
      <c r="F37" s="29">
        <v>2560.527</v>
      </c>
      <c r="G37" s="34"/>
      <c r="H37" s="20">
        <f t="shared" si="0"/>
        <v>0</v>
      </c>
    </row>
    <row r="38" spans="1:8" ht="22.5" x14ac:dyDescent="0.2">
      <c r="A38" s="90" t="s">
        <v>100</v>
      </c>
      <c r="B38" s="212"/>
      <c r="C38" s="30"/>
      <c r="D38" s="27" t="s">
        <v>101</v>
      </c>
      <c r="E38" s="28" t="s">
        <v>37</v>
      </c>
      <c r="F38" s="29">
        <v>2560.5369999999998</v>
      </c>
      <c r="G38" s="34"/>
      <c r="H38" s="20">
        <f t="shared" si="0"/>
        <v>0</v>
      </c>
    </row>
    <row r="39" spans="1:8" x14ac:dyDescent="0.2">
      <c r="A39" s="90" t="s">
        <v>102</v>
      </c>
      <c r="B39" s="212"/>
      <c r="C39" s="30"/>
      <c r="D39" s="27" t="s">
        <v>103</v>
      </c>
      <c r="E39" s="28" t="s">
        <v>24</v>
      </c>
      <c r="F39" s="29">
        <v>353.9</v>
      </c>
      <c r="G39" s="34"/>
      <c r="H39" s="20">
        <f t="shared" si="0"/>
        <v>0</v>
      </c>
    </row>
    <row r="40" spans="1:8" x14ac:dyDescent="0.2">
      <c r="A40" s="90" t="s">
        <v>104</v>
      </c>
      <c r="B40" s="212"/>
      <c r="C40" s="30"/>
      <c r="D40" s="27" t="s">
        <v>105</v>
      </c>
      <c r="E40" s="28" t="s">
        <v>24</v>
      </c>
      <c r="F40" s="29">
        <v>353.9</v>
      </c>
      <c r="G40" s="34"/>
      <c r="H40" s="20">
        <f t="shared" si="0"/>
        <v>0</v>
      </c>
    </row>
    <row r="41" spans="1:8" ht="12.75" customHeight="1" x14ac:dyDescent="0.2">
      <c r="A41" s="70" t="s">
        <v>1387</v>
      </c>
      <c r="B41" s="212"/>
      <c r="C41" s="64" t="s">
        <v>1804</v>
      </c>
      <c r="D41" s="32" t="s">
        <v>106</v>
      </c>
      <c r="E41" s="33"/>
      <c r="F41" s="33"/>
      <c r="G41" s="35"/>
      <c r="H41" s="36"/>
    </row>
    <row r="42" spans="1:8" x14ac:dyDescent="0.2">
      <c r="A42" s="90" t="s">
        <v>107</v>
      </c>
      <c r="B42" s="212"/>
      <c r="C42" s="30"/>
      <c r="D42" s="27" t="s">
        <v>67</v>
      </c>
      <c r="E42" s="28" t="s">
        <v>43</v>
      </c>
      <c r="F42" s="29">
        <v>8.6</v>
      </c>
      <c r="G42" s="34"/>
      <c r="H42" s="20">
        <f>F42*G42</f>
        <v>0</v>
      </c>
    </row>
    <row r="43" spans="1:8" ht="22.5" x14ac:dyDescent="0.2">
      <c r="A43" s="90" t="s">
        <v>108</v>
      </c>
      <c r="B43" s="212"/>
      <c r="C43" s="30"/>
      <c r="D43" s="27" t="s">
        <v>109</v>
      </c>
      <c r="E43" s="28" t="s">
        <v>43</v>
      </c>
      <c r="F43" s="29">
        <v>35.6</v>
      </c>
      <c r="G43" s="34"/>
      <c r="H43" s="20">
        <f>F43*G43</f>
        <v>0</v>
      </c>
    </row>
    <row r="44" spans="1:8" ht="33.75" x14ac:dyDescent="0.2">
      <c r="A44" s="90" t="s">
        <v>110</v>
      </c>
      <c r="B44" s="212"/>
      <c r="C44" s="30"/>
      <c r="D44" s="27" t="s">
        <v>111</v>
      </c>
      <c r="E44" s="28" t="s">
        <v>43</v>
      </c>
      <c r="F44" s="29">
        <v>11</v>
      </c>
      <c r="G44" s="34"/>
      <c r="H44" s="20">
        <f>F44*G44</f>
        <v>0</v>
      </c>
    </row>
    <row r="45" spans="1:8" ht="33.75" x14ac:dyDescent="0.2">
      <c r="A45" s="90" t="s">
        <v>112</v>
      </c>
      <c r="B45" s="212"/>
      <c r="C45" s="30"/>
      <c r="D45" s="27" t="s">
        <v>113</v>
      </c>
      <c r="E45" s="28" t="s">
        <v>43</v>
      </c>
      <c r="F45" s="29">
        <v>17.8</v>
      </c>
      <c r="G45" s="34"/>
      <c r="H45" s="20">
        <f>F45*G45</f>
        <v>0</v>
      </c>
    </row>
    <row r="46" spans="1:8" ht="22.5" x14ac:dyDescent="0.2">
      <c r="A46" s="90" t="s">
        <v>114</v>
      </c>
      <c r="B46" s="212"/>
      <c r="C46" s="30"/>
      <c r="D46" s="27" t="s">
        <v>87</v>
      </c>
      <c r="E46" s="28" t="s">
        <v>35</v>
      </c>
      <c r="F46" s="29">
        <v>9.1999999999999993</v>
      </c>
      <c r="G46" s="34"/>
      <c r="H46" s="20">
        <f>F46*G46</f>
        <v>0</v>
      </c>
    </row>
    <row r="47" spans="1:8" ht="12.75" customHeight="1" x14ac:dyDescent="0.2">
      <c r="A47" s="70" t="s">
        <v>1388</v>
      </c>
      <c r="B47" s="212"/>
      <c r="C47" s="64" t="s">
        <v>1804</v>
      </c>
      <c r="D47" s="32" t="s">
        <v>115</v>
      </c>
      <c r="E47" s="33"/>
      <c r="F47" s="33"/>
      <c r="G47" s="35"/>
      <c r="H47" s="36"/>
    </row>
    <row r="48" spans="1:8" ht="22.5" x14ac:dyDescent="0.2">
      <c r="A48" s="90" t="s">
        <v>116</v>
      </c>
      <c r="B48" s="212"/>
      <c r="C48" s="30"/>
      <c r="D48" s="27" t="s">
        <v>117</v>
      </c>
      <c r="E48" s="28" t="s">
        <v>37</v>
      </c>
      <c r="F48" s="29">
        <v>205</v>
      </c>
      <c r="G48" s="34"/>
      <c r="H48" s="20">
        <f t="shared" ref="H48:H55" si="1">F48*G48</f>
        <v>0</v>
      </c>
    </row>
    <row r="49" spans="1:8" ht="22.5" x14ac:dyDescent="0.2">
      <c r="A49" s="90" t="s">
        <v>118</v>
      </c>
      <c r="B49" s="212"/>
      <c r="C49" s="30"/>
      <c r="D49" s="27" t="s">
        <v>119</v>
      </c>
      <c r="E49" s="28" t="s">
        <v>37</v>
      </c>
      <c r="F49" s="29">
        <v>205</v>
      </c>
      <c r="G49" s="34"/>
      <c r="H49" s="20">
        <f t="shared" si="1"/>
        <v>0</v>
      </c>
    </row>
    <row r="50" spans="1:8" ht="33.75" x14ac:dyDescent="0.2">
      <c r="A50" s="90" t="s">
        <v>120</v>
      </c>
      <c r="B50" s="212"/>
      <c r="C50" s="30"/>
      <c r="D50" s="27" t="s">
        <v>121</v>
      </c>
      <c r="E50" s="28" t="s">
        <v>43</v>
      </c>
      <c r="F50" s="29">
        <v>55</v>
      </c>
      <c r="G50" s="34"/>
      <c r="H50" s="20">
        <f t="shared" si="1"/>
        <v>0</v>
      </c>
    </row>
    <row r="51" spans="1:8" ht="22.5" x14ac:dyDescent="0.2">
      <c r="A51" s="90" t="s">
        <v>122</v>
      </c>
      <c r="B51" s="212"/>
      <c r="C51" s="30"/>
      <c r="D51" s="27" t="s">
        <v>123</v>
      </c>
      <c r="E51" s="28" t="s">
        <v>24</v>
      </c>
      <c r="F51" s="29">
        <v>94.5</v>
      </c>
      <c r="G51" s="34"/>
      <c r="H51" s="20">
        <f t="shared" si="1"/>
        <v>0</v>
      </c>
    </row>
    <row r="52" spans="1:8" ht="22.5" x14ac:dyDescent="0.2">
      <c r="A52" s="90" t="s">
        <v>124</v>
      </c>
      <c r="B52" s="212"/>
      <c r="C52" s="30"/>
      <c r="D52" s="27" t="s">
        <v>125</v>
      </c>
      <c r="E52" s="28" t="s">
        <v>24</v>
      </c>
      <c r="F52" s="29">
        <v>407.95</v>
      </c>
      <c r="G52" s="34"/>
      <c r="H52" s="20">
        <f t="shared" si="1"/>
        <v>0</v>
      </c>
    </row>
    <row r="53" spans="1:8" ht="22.5" x14ac:dyDescent="0.2">
      <c r="A53" s="90" t="s">
        <v>126</v>
      </c>
      <c r="B53" s="212"/>
      <c r="C53" s="30"/>
      <c r="D53" s="27" t="s">
        <v>127</v>
      </c>
      <c r="E53" s="28" t="s">
        <v>37</v>
      </c>
      <c r="F53" s="152">
        <v>61</v>
      </c>
      <c r="G53" s="34"/>
      <c r="H53" s="20">
        <f t="shared" si="1"/>
        <v>0</v>
      </c>
    </row>
    <row r="54" spans="1:8" x14ac:dyDescent="0.2">
      <c r="A54" s="90" t="s">
        <v>128</v>
      </c>
      <c r="B54" s="212"/>
      <c r="C54" s="30"/>
      <c r="D54" s="27" t="s">
        <v>129</v>
      </c>
      <c r="E54" s="28" t="s">
        <v>37</v>
      </c>
      <c r="F54" s="29">
        <v>2.7</v>
      </c>
      <c r="G54" s="34"/>
      <c r="H54" s="20">
        <f t="shared" si="1"/>
        <v>0</v>
      </c>
    </row>
    <row r="55" spans="1:8" ht="33.75" x14ac:dyDescent="0.2">
      <c r="A55" s="90" t="s">
        <v>130</v>
      </c>
      <c r="B55" s="213"/>
      <c r="C55" s="30"/>
      <c r="D55" s="150" t="s">
        <v>131</v>
      </c>
      <c r="E55" s="151" t="s">
        <v>35</v>
      </c>
      <c r="F55" s="152">
        <v>1.57</v>
      </c>
      <c r="G55" s="153"/>
      <c r="H55" s="154">
        <f t="shared" si="1"/>
        <v>0</v>
      </c>
    </row>
    <row r="56" spans="1:8" x14ac:dyDescent="0.2">
      <c r="A56" s="203" t="s">
        <v>1385</v>
      </c>
      <c r="B56" s="204"/>
      <c r="C56" s="204"/>
      <c r="D56" s="204"/>
      <c r="E56" s="204"/>
      <c r="F56" s="204"/>
      <c r="G56" s="204"/>
      <c r="H56" s="15">
        <f>SUM(H21:H40,H42:H46,H48:H55)</f>
        <v>0</v>
      </c>
    </row>
    <row r="57" spans="1:8" x14ac:dyDescent="0.2">
      <c r="A57" s="70" t="s">
        <v>1390</v>
      </c>
      <c r="B57" s="53"/>
      <c r="C57" s="31"/>
      <c r="D57" s="32" t="s">
        <v>132</v>
      </c>
      <c r="E57" s="33"/>
      <c r="F57" s="33"/>
      <c r="G57" s="35"/>
      <c r="H57" s="36"/>
    </row>
    <row r="58" spans="1:8" ht="12.75" customHeight="1" x14ac:dyDescent="0.2">
      <c r="A58" s="70" t="s">
        <v>1391</v>
      </c>
      <c r="B58" s="222" t="s">
        <v>1819</v>
      </c>
      <c r="C58" s="64" t="s">
        <v>1804</v>
      </c>
      <c r="D58" s="32" t="s">
        <v>133</v>
      </c>
      <c r="E58" s="33"/>
      <c r="F58" s="33"/>
      <c r="G58" s="35"/>
      <c r="H58" s="36"/>
    </row>
    <row r="59" spans="1:8" ht="45" x14ac:dyDescent="0.2">
      <c r="A59" s="90" t="s">
        <v>134</v>
      </c>
      <c r="B59" s="223"/>
      <c r="C59" s="30"/>
      <c r="D59" s="27" t="s">
        <v>135</v>
      </c>
      <c r="E59" s="28" t="s">
        <v>37</v>
      </c>
      <c r="F59" s="29">
        <v>42.8</v>
      </c>
      <c r="G59" s="34"/>
      <c r="H59" s="20">
        <f t="shared" ref="H59:H68" si="2">F59*G59</f>
        <v>0</v>
      </c>
    </row>
    <row r="60" spans="1:8" ht="45" x14ac:dyDescent="0.2">
      <c r="A60" s="90" t="s">
        <v>136</v>
      </c>
      <c r="B60" s="223"/>
      <c r="C60" s="30"/>
      <c r="D60" s="27" t="s">
        <v>137</v>
      </c>
      <c r="E60" s="28" t="s">
        <v>37</v>
      </c>
      <c r="F60" s="29">
        <v>4675</v>
      </c>
      <c r="G60" s="34"/>
      <c r="H60" s="20">
        <f t="shared" si="2"/>
        <v>0</v>
      </c>
    </row>
    <row r="61" spans="1:8" ht="45" x14ac:dyDescent="0.2">
      <c r="A61" s="90" t="s">
        <v>138</v>
      </c>
      <c r="B61" s="223"/>
      <c r="C61" s="30"/>
      <c r="D61" s="27" t="s">
        <v>139</v>
      </c>
      <c r="E61" s="28" t="s">
        <v>37</v>
      </c>
      <c r="F61" s="29">
        <v>63.2</v>
      </c>
      <c r="G61" s="34"/>
      <c r="H61" s="20">
        <f t="shared" si="2"/>
        <v>0</v>
      </c>
    </row>
    <row r="62" spans="1:8" ht="45" x14ac:dyDescent="0.2">
      <c r="A62" s="90" t="s">
        <v>140</v>
      </c>
      <c r="B62" s="223"/>
      <c r="C62" s="30"/>
      <c r="D62" s="27" t="s">
        <v>141</v>
      </c>
      <c r="E62" s="28" t="s">
        <v>37</v>
      </c>
      <c r="F62" s="29">
        <v>366</v>
      </c>
      <c r="G62" s="34"/>
      <c r="H62" s="20">
        <f t="shared" si="2"/>
        <v>0</v>
      </c>
    </row>
    <row r="63" spans="1:8" ht="45" x14ac:dyDescent="0.2">
      <c r="A63" s="90" t="s">
        <v>142</v>
      </c>
      <c r="B63" s="223"/>
      <c r="C63" s="30"/>
      <c r="D63" s="27" t="s">
        <v>143</v>
      </c>
      <c r="E63" s="28" t="s">
        <v>37</v>
      </c>
      <c r="F63" s="29">
        <v>312</v>
      </c>
      <c r="G63" s="34"/>
      <c r="H63" s="20">
        <f t="shared" si="2"/>
        <v>0</v>
      </c>
    </row>
    <row r="64" spans="1:8" ht="45" x14ac:dyDescent="0.2">
      <c r="A64" s="90" t="s">
        <v>144</v>
      </c>
      <c r="B64" s="223"/>
      <c r="C64" s="30"/>
      <c r="D64" s="27" t="s">
        <v>145</v>
      </c>
      <c r="E64" s="28" t="s">
        <v>43</v>
      </c>
      <c r="F64" s="29">
        <v>8</v>
      </c>
      <c r="G64" s="34"/>
      <c r="H64" s="20">
        <f t="shared" si="2"/>
        <v>0</v>
      </c>
    </row>
    <row r="65" spans="1:8" ht="45" x14ac:dyDescent="0.2">
      <c r="A65" s="90" t="s">
        <v>146</v>
      </c>
      <c r="B65" s="223"/>
      <c r="C65" s="30"/>
      <c r="D65" s="27" t="s">
        <v>147</v>
      </c>
      <c r="E65" s="28" t="s">
        <v>43</v>
      </c>
      <c r="F65" s="29">
        <v>48.8</v>
      </c>
      <c r="G65" s="34"/>
      <c r="H65" s="20">
        <f t="shared" si="2"/>
        <v>0</v>
      </c>
    </row>
    <row r="66" spans="1:8" ht="45" x14ac:dyDescent="0.2">
      <c r="A66" s="90" t="s">
        <v>148</v>
      </c>
      <c r="B66" s="223"/>
      <c r="C66" s="30"/>
      <c r="D66" s="27" t="s">
        <v>149</v>
      </c>
      <c r="E66" s="28" t="s">
        <v>43</v>
      </c>
      <c r="F66" s="29">
        <v>57.4</v>
      </c>
      <c r="G66" s="34"/>
      <c r="H66" s="20">
        <f t="shared" si="2"/>
        <v>0</v>
      </c>
    </row>
    <row r="67" spans="1:8" ht="45" x14ac:dyDescent="0.2">
      <c r="A67" s="90" t="s">
        <v>150</v>
      </c>
      <c r="B67" s="223"/>
      <c r="C67" s="30"/>
      <c r="D67" s="27" t="s">
        <v>151</v>
      </c>
      <c r="E67" s="28" t="s">
        <v>43</v>
      </c>
      <c r="F67" s="29">
        <v>2.61</v>
      </c>
      <c r="G67" s="34"/>
      <c r="H67" s="20">
        <f t="shared" si="2"/>
        <v>0</v>
      </c>
    </row>
    <row r="68" spans="1:8" ht="22.5" x14ac:dyDescent="0.2">
      <c r="A68" s="90" t="s">
        <v>152</v>
      </c>
      <c r="B68" s="223"/>
      <c r="C68" s="30"/>
      <c r="D68" s="150" t="s">
        <v>87</v>
      </c>
      <c r="E68" s="151" t="s">
        <v>35</v>
      </c>
      <c r="F68" s="152">
        <v>177.9</v>
      </c>
      <c r="G68" s="153"/>
      <c r="H68" s="154">
        <f t="shared" si="2"/>
        <v>0</v>
      </c>
    </row>
    <row r="69" spans="1:8" ht="12.75" customHeight="1" x14ac:dyDescent="0.2">
      <c r="A69" s="70" t="s">
        <v>1392</v>
      </c>
      <c r="B69" s="223"/>
      <c r="C69" s="64" t="s">
        <v>1828</v>
      </c>
      <c r="D69" s="32" t="s">
        <v>153</v>
      </c>
      <c r="E69" s="33"/>
      <c r="F69" s="33"/>
      <c r="G69" s="35"/>
      <c r="H69" s="36"/>
    </row>
    <row r="70" spans="1:8" x14ac:dyDescent="0.2">
      <c r="A70" s="90" t="s">
        <v>154</v>
      </c>
      <c r="B70" s="223"/>
      <c r="C70" s="30"/>
      <c r="D70" s="27" t="s">
        <v>155</v>
      </c>
      <c r="E70" s="28" t="s">
        <v>35</v>
      </c>
      <c r="F70" s="29">
        <v>1.74</v>
      </c>
      <c r="G70" s="34"/>
      <c r="H70" s="20">
        <f>F70*G70</f>
        <v>0</v>
      </c>
    </row>
    <row r="71" spans="1:8" x14ac:dyDescent="0.2">
      <c r="A71" s="90" t="s">
        <v>156</v>
      </c>
      <c r="B71" s="223"/>
      <c r="C71" s="30"/>
      <c r="D71" s="150" t="s">
        <v>157</v>
      </c>
      <c r="E71" s="151" t="s">
        <v>35</v>
      </c>
      <c r="F71" s="152">
        <v>1.82</v>
      </c>
      <c r="G71" s="153"/>
      <c r="H71" s="154">
        <f>F71*G71</f>
        <v>0</v>
      </c>
    </row>
    <row r="72" spans="1:8" ht="33.75" x14ac:dyDescent="0.2">
      <c r="A72" s="90" t="s">
        <v>158</v>
      </c>
      <c r="B72" s="223"/>
      <c r="C72" s="30"/>
      <c r="D72" s="27" t="s">
        <v>159</v>
      </c>
      <c r="E72" s="28" t="s">
        <v>160</v>
      </c>
      <c r="F72" s="29">
        <v>10</v>
      </c>
      <c r="G72" s="34"/>
      <c r="H72" s="20">
        <f>F72*G72</f>
        <v>0</v>
      </c>
    </row>
    <row r="73" spans="1:8" ht="12.75" customHeight="1" x14ac:dyDescent="0.2">
      <c r="A73" s="70" t="s">
        <v>1393</v>
      </c>
      <c r="B73" s="223"/>
      <c r="C73" s="64" t="s">
        <v>1828</v>
      </c>
      <c r="D73" s="32" t="s">
        <v>161</v>
      </c>
      <c r="E73" s="33"/>
      <c r="F73" s="33"/>
      <c r="G73" s="35"/>
      <c r="H73" s="36"/>
    </row>
    <row r="74" spans="1:8" x14ac:dyDescent="0.2">
      <c r="A74" s="90" t="s">
        <v>162</v>
      </c>
      <c r="B74" s="223"/>
      <c r="C74" s="30"/>
      <c r="D74" s="110" t="s">
        <v>163</v>
      </c>
      <c r="E74" s="151" t="s">
        <v>35</v>
      </c>
      <c r="F74" s="152">
        <v>6</v>
      </c>
      <c r="G74" s="153"/>
      <c r="H74" s="154">
        <f>F74*G74</f>
        <v>0</v>
      </c>
    </row>
    <row r="75" spans="1:8" x14ac:dyDescent="0.2">
      <c r="A75" s="90" t="s">
        <v>164</v>
      </c>
      <c r="B75" s="223"/>
      <c r="C75" s="30"/>
      <c r="D75" s="150" t="s">
        <v>165</v>
      </c>
      <c r="E75" s="151" t="s">
        <v>35</v>
      </c>
      <c r="F75" s="152">
        <v>1.554</v>
      </c>
      <c r="G75" s="153"/>
      <c r="H75" s="154">
        <f>F75*G75</f>
        <v>0</v>
      </c>
    </row>
    <row r="76" spans="1:8" x14ac:dyDescent="0.2">
      <c r="A76" s="90" t="s">
        <v>166</v>
      </c>
      <c r="B76" s="223"/>
      <c r="C76" s="30"/>
      <c r="D76" s="150" t="s">
        <v>167</v>
      </c>
      <c r="E76" s="151" t="s">
        <v>35</v>
      </c>
      <c r="F76" s="152">
        <v>5.9720000000000004</v>
      </c>
      <c r="G76" s="153"/>
      <c r="H76" s="154">
        <f>F76*G76</f>
        <v>0</v>
      </c>
    </row>
    <row r="77" spans="1:8" ht="12.75" customHeight="1" x14ac:dyDescent="0.2">
      <c r="A77" s="70" t="s">
        <v>1394</v>
      </c>
      <c r="B77" s="223"/>
      <c r="C77" s="64" t="s">
        <v>1829</v>
      </c>
      <c r="D77" s="32" t="s">
        <v>168</v>
      </c>
      <c r="E77" s="33"/>
      <c r="F77" s="33"/>
      <c r="G77" s="35"/>
      <c r="H77" s="36"/>
    </row>
    <row r="78" spans="1:8" ht="22.5" x14ac:dyDescent="0.2">
      <c r="A78" s="90" t="s">
        <v>169</v>
      </c>
      <c r="B78" s="223"/>
      <c r="C78" s="30"/>
      <c r="D78" s="41" t="s">
        <v>170</v>
      </c>
      <c r="E78" s="28" t="s">
        <v>37</v>
      </c>
      <c r="F78" s="29">
        <v>664</v>
      </c>
      <c r="G78" s="34"/>
      <c r="H78" s="20">
        <f>F78*G78</f>
        <v>0</v>
      </c>
    </row>
    <row r="79" spans="1:8" x14ac:dyDescent="0.2">
      <c r="A79" s="70" t="s">
        <v>1395</v>
      </c>
      <c r="B79" s="223"/>
      <c r="C79" s="64" t="s">
        <v>1829</v>
      </c>
      <c r="D79" s="32" t="s">
        <v>171</v>
      </c>
      <c r="E79" s="33"/>
      <c r="F79" s="33"/>
      <c r="G79" s="35"/>
      <c r="H79" s="36"/>
    </row>
    <row r="80" spans="1:8" ht="22.5" x14ac:dyDescent="0.2">
      <c r="A80" s="90" t="s">
        <v>172</v>
      </c>
      <c r="B80" s="224"/>
      <c r="C80" s="30"/>
      <c r="D80" s="41" t="s">
        <v>173</v>
      </c>
      <c r="E80" s="28" t="s">
        <v>37</v>
      </c>
      <c r="F80" s="29">
        <v>1215.1279999999999</v>
      </c>
      <c r="G80" s="34"/>
      <c r="H80" s="20">
        <f>F80*G80</f>
        <v>0</v>
      </c>
    </row>
    <row r="81" spans="1:8" x14ac:dyDescent="0.2">
      <c r="A81" s="203" t="s">
        <v>1389</v>
      </c>
      <c r="B81" s="204"/>
      <c r="C81" s="204"/>
      <c r="D81" s="204"/>
      <c r="E81" s="204"/>
      <c r="F81" s="204"/>
      <c r="G81" s="204"/>
      <c r="H81" s="15">
        <f>SUM(H59:H68,H70:H72,H74:H76,H78,H80)</f>
        <v>0</v>
      </c>
    </row>
    <row r="82" spans="1:8" x14ac:dyDescent="0.2">
      <c r="A82" s="91" t="s">
        <v>1396</v>
      </c>
      <c r="B82" s="53"/>
      <c r="C82" s="31"/>
      <c r="D82" s="32" t="s">
        <v>174</v>
      </c>
      <c r="E82" s="33"/>
      <c r="F82" s="33"/>
      <c r="G82" s="35"/>
      <c r="H82" s="36"/>
    </row>
    <row r="83" spans="1:8" ht="12.75" customHeight="1" x14ac:dyDescent="0.2">
      <c r="A83" s="91" t="s">
        <v>1397</v>
      </c>
      <c r="B83" s="222" t="s">
        <v>1820</v>
      </c>
      <c r="C83" s="64" t="s">
        <v>1804</v>
      </c>
      <c r="D83" s="32" t="s">
        <v>175</v>
      </c>
      <c r="E83" s="33"/>
      <c r="F83" s="33"/>
      <c r="G83" s="35"/>
      <c r="H83" s="36"/>
    </row>
    <row r="84" spans="1:8" ht="33.75" x14ac:dyDescent="0.2">
      <c r="A84" s="90" t="s">
        <v>176</v>
      </c>
      <c r="B84" s="223"/>
      <c r="C84" s="30"/>
      <c r="D84" s="27" t="s">
        <v>177</v>
      </c>
      <c r="E84" s="28" t="s">
        <v>43</v>
      </c>
      <c r="F84" s="29">
        <v>259.10000000000002</v>
      </c>
      <c r="G84" s="34"/>
      <c r="H84" s="20">
        <f t="shared" ref="H84:H93" si="3">F84*G84</f>
        <v>0</v>
      </c>
    </row>
    <row r="85" spans="1:8" ht="33.75" x14ac:dyDescent="0.2">
      <c r="A85" s="90" t="s">
        <v>178</v>
      </c>
      <c r="B85" s="223"/>
      <c r="C85" s="30"/>
      <c r="D85" s="27" t="s">
        <v>179</v>
      </c>
      <c r="E85" s="28" t="s">
        <v>43</v>
      </c>
      <c r="F85" s="29">
        <v>1</v>
      </c>
      <c r="G85" s="34"/>
      <c r="H85" s="20">
        <f t="shared" si="3"/>
        <v>0</v>
      </c>
    </row>
    <row r="86" spans="1:8" ht="33.75" x14ac:dyDescent="0.2">
      <c r="A86" s="90" t="s">
        <v>180</v>
      </c>
      <c r="B86" s="223"/>
      <c r="C86" s="30"/>
      <c r="D86" s="27" t="s">
        <v>181</v>
      </c>
      <c r="E86" s="28" t="s">
        <v>43</v>
      </c>
      <c r="F86" s="29">
        <v>14.53</v>
      </c>
      <c r="G86" s="34"/>
      <c r="H86" s="20">
        <f t="shared" si="3"/>
        <v>0</v>
      </c>
    </row>
    <row r="87" spans="1:8" ht="33.75" x14ac:dyDescent="0.2">
      <c r="A87" s="90" t="s">
        <v>182</v>
      </c>
      <c r="B87" s="223"/>
      <c r="C87" s="30"/>
      <c r="D87" s="27" t="s">
        <v>183</v>
      </c>
      <c r="E87" s="28" t="s">
        <v>43</v>
      </c>
      <c r="F87" s="29">
        <v>0.85</v>
      </c>
      <c r="G87" s="34"/>
      <c r="H87" s="20">
        <f t="shared" si="3"/>
        <v>0</v>
      </c>
    </row>
    <row r="88" spans="1:8" ht="22.5" x14ac:dyDescent="0.2">
      <c r="A88" s="90" t="s">
        <v>184</v>
      </c>
      <c r="B88" s="223"/>
      <c r="C88" s="30"/>
      <c r="D88" s="27" t="s">
        <v>185</v>
      </c>
      <c r="E88" s="28" t="s">
        <v>33</v>
      </c>
      <c r="F88" s="29">
        <v>5</v>
      </c>
      <c r="G88" s="34"/>
      <c r="H88" s="20">
        <f t="shared" si="3"/>
        <v>0</v>
      </c>
    </row>
    <row r="89" spans="1:8" ht="33.75" x14ac:dyDescent="0.2">
      <c r="A89" s="90" t="s">
        <v>186</v>
      </c>
      <c r="B89" s="223"/>
      <c r="C89" s="30"/>
      <c r="D89" s="27" t="s">
        <v>187</v>
      </c>
      <c r="E89" s="28" t="s">
        <v>37</v>
      </c>
      <c r="F89" s="29">
        <v>2516.5</v>
      </c>
      <c r="G89" s="34"/>
      <c r="H89" s="20">
        <f t="shared" si="3"/>
        <v>0</v>
      </c>
    </row>
    <row r="90" spans="1:8" x14ac:dyDescent="0.2">
      <c r="A90" s="90" t="s">
        <v>188</v>
      </c>
      <c r="B90" s="223"/>
      <c r="C90" s="30"/>
      <c r="D90" s="27" t="s">
        <v>189</v>
      </c>
      <c r="E90" s="28" t="s">
        <v>37</v>
      </c>
      <c r="F90" s="29">
        <v>180</v>
      </c>
      <c r="G90" s="34"/>
      <c r="H90" s="20">
        <f t="shared" si="3"/>
        <v>0</v>
      </c>
    </row>
    <row r="91" spans="1:8" x14ac:dyDescent="0.2">
      <c r="A91" s="90" t="s">
        <v>190</v>
      </c>
      <c r="B91" s="223"/>
      <c r="C91" s="30"/>
      <c r="D91" s="27" t="s">
        <v>191</v>
      </c>
      <c r="E91" s="28" t="s">
        <v>37</v>
      </c>
      <c r="F91" s="29">
        <v>2125</v>
      </c>
      <c r="G91" s="34"/>
      <c r="H91" s="20">
        <f t="shared" si="3"/>
        <v>0</v>
      </c>
    </row>
    <row r="92" spans="1:8" ht="22.5" x14ac:dyDescent="0.2">
      <c r="A92" s="90" t="s">
        <v>192</v>
      </c>
      <c r="B92" s="223"/>
      <c r="C92" s="30"/>
      <c r="D92" s="150" t="s">
        <v>87</v>
      </c>
      <c r="E92" s="151" t="s">
        <v>35</v>
      </c>
      <c r="F92" s="152">
        <v>53.597999999999999</v>
      </c>
      <c r="G92" s="153"/>
      <c r="H92" s="154">
        <f t="shared" si="3"/>
        <v>0</v>
      </c>
    </row>
    <row r="93" spans="1:8" ht="22.5" x14ac:dyDescent="0.2">
      <c r="A93" s="90" t="s">
        <v>193</v>
      </c>
      <c r="B93" s="223"/>
      <c r="C93" s="30"/>
      <c r="D93" s="27" t="s">
        <v>194</v>
      </c>
      <c r="E93" s="28" t="s">
        <v>35</v>
      </c>
      <c r="F93" s="29">
        <v>0.15</v>
      </c>
      <c r="G93" s="34"/>
      <c r="H93" s="20">
        <f t="shared" si="3"/>
        <v>0</v>
      </c>
    </row>
    <row r="94" spans="1:8" ht="12.75" customHeight="1" x14ac:dyDescent="0.2">
      <c r="A94" s="91" t="s">
        <v>1398</v>
      </c>
      <c r="B94" s="223"/>
      <c r="C94" s="64" t="s">
        <v>1804</v>
      </c>
      <c r="D94" s="32" t="s">
        <v>195</v>
      </c>
      <c r="E94" s="33"/>
      <c r="F94" s="33"/>
      <c r="G94" s="35"/>
      <c r="H94" s="36"/>
    </row>
    <row r="95" spans="1:8" ht="33.75" x14ac:dyDescent="0.2">
      <c r="A95" s="90" t="s">
        <v>196</v>
      </c>
      <c r="B95" s="223"/>
      <c r="C95" s="30"/>
      <c r="D95" s="27" t="s">
        <v>197</v>
      </c>
      <c r="E95" s="28" t="s">
        <v>37</v>
      </c>
      <c r="F95" s="29">
        <v>4.3</v>
      </c>
      <c r="G95" s="34"/>
      <c r="H95" s="20">
        <f>F95*G95</f>
        <v>0</v>
      </c>
    </row>
    <row r="96" spans="1:8" ht="22.5" x14ac:dyDescent="0.2">
      <c r="A96" s="90" t="s">
        <v>198</v>
      </c>
      <c r="B96" s="223"/>
      <c r="C96" s="30"/>
      <c r="D96" s="27" t="s">
        <v>199</v>
      </c>
      <c r="E96" s="28" t="s">
        <v>37</v>
      </c>
      <c r="F96" s="29">
        <v>100</v>
      </c>
      <c r="G96" s="34"/>
      <c r="H96" s="20">
        <f>F96*G96</f>
        <v>0</v>
      </c>
    </row>
    <row r="97" spans="1:8" ht="22.5" x14ac:dyDescent="0.2">
      <c r="A97" s="90" t="s">
        <v>200</v>
      </c>
      <c r="B97" s="223"/>
      <c r="C97" s="30"/>
      <c r="D97" s="27" t="s">
        <v>87</v>
      </c>
      <c r="E97" s="28" t="s">
        <v>35</v>
      </c>
      <c r="F97" s="29">
        <v>1.4</v>
      </c>
      <c r="G97" s="34"/>
      <c r="H97" s="20">
        <f>F97*G97</f>
        <v>0</v>
      </c>
    </row>
    <row r="98" spans="1:8" ht="12.75" customHeight="1" x14ac:dyDescent="0.2">
      <c r="A98" s="91" t="s">
        <v>1399</v>
      </c>
      <c r="B98" s="223"/>
      <c r="C98" s="64" t="s">
        <v>1804</v>
      </c>
      <c r="D98" s="32" t="s">
        <v>201</v>
      </c>
      <c r="E98" s="33"/>
      <c r="F98" s="33"/>
      <c r="G98" s="35"/>
      <c r="H98" s="36"/>
    </row>
    <row r="99" spans="1:8" ht="45" x14ac:dyDescent="0.2">
      <c r="A99" s="90" t="s">
        <v>202</v>
      </c>
      <c r="B99" s="223"/>
      <c r="C99" s="30"/>
      <c r="D99" s="27" t="s">
        <v>203</v>
      </c>
      <c r="E99" s="28" t="s">
        <v>43</v>
      </c>
      <c r="F99" s="29">
        <v>14.9</v>
      </c>
      <c r="G99" s="34"/>
      <c r="H99" s="20">
        <f>F99*G99</f>
        <v>0</v>
      </c>
    </row>
    <row r="100" spans="1:8" ht="22.5" x14ac:dyDescent="0.2">
      <c r="A100" s="90" t="s">
        <v>204</v>
      </c>
      <c r="B100" s="223"/>
      <c r="C100" s="30"/>
      <c r="D100" s="27" t="s">
        <v>87</v>
      </c>
      <c r="E100" s="28" t="s">
        <v>35</v>
      </c>
      <c r="F100" s="29">
        <v>4.4000000000000004</v>
      </c>
      <c r="G100" s="34"/>
      <c r="H100" s="20">
        <f>F100*G100</f>
        <v>0</v>
      </c>
    </row>
    <row r="101" spans="1:8" x14ac:dyDescent="0.2">
      <c r="A101" s="90" t="s">
        <v>205</v>
      </c>
      <c r="B101" s="223"/>
      <c r="C101" s="30"/>
      <c r="D101" s="27" t="s">
        <v>206</v>
      </c>
      <c r="E101" s="28" t="s">
        <v>43</v>
      </c>
      <c r="F101" s="29">
        <v>21.1</v>
      </c>
      <c r="G101" s="34"/>
      <c r="H101" s="20">
        <f>F101*G101</f>
        <v>0</v>
      </c>
    </row>
    <row r="102" spans="1:8" ht="22.5" x14ac:dyDescent="0.2">
      <c r="A102" s="90" t="s">
        <v>207</v>
      </c>
      <c r="B102" s="223"/>
      <c r="C102" s="30"/>
      <c r="D102" s="27" t="s">
        <v>208</v>
      </c>
      <c r="E102" s="28" t="s">
        <v>35</v>
      </c>
      <c r="F102" s="29">
        <v>2.2999999999999998</v>
      </c>
      <c r="G102" s="34"/>
      <c r="H102" s="20">
        <f>F102*G102</f>
        <v>0</v>
      </c>
    </row>
    <row r="103" spans="1:8" x14ac:dyDescent="0.2">
      <c r="A103" s="90" t="s">
        <v>209</v>
      </c>
      <c r="B103" s="224"/>
      <c r="C103" s="30"/>
      <c r="D103" s="27" t="s">
        <v>210</v>
      </c>
      <c r="E103" s="28" t="s">
        <v>24</v>
      </c>
      <c r="F103" s="29">
        <v>979.4</v>
      </c>
      <c r="G103" s="34"/>
      <c r="H103" s="20">
        <f>F103*G103</f>
        <v>0</v>
      </c>
    </row>
    <row r="104" spans="1:8" x14ac:dyDescent="0.2">
      <c r="A104" s="203" t="s">
        <v>1400</v>
      </c>
      <c r="B104" s="204"/>
      <c r="C104" s="204"/>
      <c r="D104" s="204"/>
      <c r="E104" s="204"/>
      <c r="F104" s="204"/>
      <c r="G104" s="204"/>
      <c r="H104" s="15">
        <f>SUM(H84:H93,H95:H97,H99:H103)</f>
        <v>0</v>
      </c>
    </row>
    <row r="105" spans="1:8" x14ac:dyDescent="0.2">
      <c r="A105" s="70" t="s">
        <v>1401</v>
      </c>
      <c r="B105" s="53"/>
      <c r="C105" s="31"/>
      <c r="D105" s="39" t="s">
        <v>1417</v>
      </c>
      <c r="E105" s="33"/>
      <c r="F105" s="33"/>
      <c r="G105" s="35"/>
      <c r="H105" s="36"/>
    </row>
    <row r="106" spans="1:8" ht="22.5" customHeight="1" x14ac:dyDescent="0.2">
      <c r="A106" s="70" t="s">
        <v>1402</v>
      </c>
      <c r="B106" s="222" t="s">
        <v>1821</v>
      </c>
      <c r="C106" s="66" t="s">
        <v>1828</v>
      </c>
      <c r="D106" s="32" t="s">
        <v>211</v>
      </c>
      <c r="E106" s="33"/>
      <c r="F106" s="33"/>
      <c r="G106" s="35"/>
      <c r="H106" s="36"/>
    </row>
    <row r="107" spans="1:8" x14ac:dyDescent="0.2">
      <c r="A107" s="90" t="s">
        <v>212</v>
      </c>
      <c r="B107" s="223"/>
      <c r="C107" s="30"/>
      <c r="D107" s="150" t="s">
        <v>213</v>
      </c>
      <c r="E107" s="151" t="s">
        <v>35</v>
      </c>
      <c r="F107" s="152">
        <v>70.42</v>
      </c>
      <c r="G107" s="34"/>
      <c r="H107" s="20">
        <f>F107*G107</f>
        <v>0</v>
      </c>
    </row>
    <row r="108" spans="1:8" x14ac:dyDescent="0.2">
      <c r="A108" s="90" t="s">
        <v>214</v>
      </c>
      <c r="B108" s="223"/>
      <c r="C108" s="30"/>
      <c r="D108" s="150" t="s">
        <v>215</v>
      </c>
      <c r="E108" s="151" t="s">
        <v>35</v>
      </c>
      <c r="F108" s="152">
        <v>21.49</v>
      </c>
      <c r="G108" s="34"/>
      <c r="H108" s="20">
        <f>F108*G108</f>
        <v>0</v>
      </c>
    </row>
    <row r="109" spans="1:8" ht="22.5" x14ac:dyDescent="0.2">
      <c r="A109" s="90" t="s">
        <v>216</v>
      </c>
      <c r="B109" s="223"/>
      <c r="C109" s="30"/>
      <c r="D109" s="27" t="s">
        <v>217</v>
      </c>
      <c r="E109" s="28" t="s">
        <v>37</v>
      </c>
      <c r="F109" s="29">
        <v>2270</v>
      </c>
      <c r="G109" s="34"/>
      <c r="H109" s="20">
        <f>F109*G109</f>
        <v>0</v>
      </c>
    </row>
    <row r="110" spans="1:8" ht="22.5" x14ac:dyDescent="0.2">
      <c r="A110" s="90" t="s">
        <v>218</v>
      </c>
      <c r="B110" s="223"/>
      <c r="C110" s="30"/>
      <c r="D110" s="27" t="s">
        <v>219</v>
      </c>
      <c r="E110" s="28" t="s">
        <v>37</v>
      </c>
      <c r="F110" s="29">
        <v>3033</v>
      </c>
      <c r="G110" s="34"/>
      <c r="H110" s="20">
        <f>F110*G110</f>
        <v>0</v>
      </c>
    </row>
    <row r="111" spans="1:8" ht="22.5" x14ac:dyDescent="0.2">
      <c r="A111" s="90" t="s">
        <v>220</v>
      </c>
      <c r="B111" s="223"/>
      <c r="C111" s="30"/>
      <c r="D111" s="27" t="s">
        <v>221</v>
      </c>
      <c r="E111" s="28" t="s">
        <v>37</v>
      </c>
      <c r="F111" s="29">
        <v>3033</v>
      </c>
      <c r="G111" s="34"/>
      <c r="H111" s="20">
        <f>F111*G111</f>
        <v>0</v>
      </c>
    </row>
    <row r="112" spans="1:8" ht="33.75" x14ac:dyDescent="0.2">
      <c r="A112" s="70" t="s">
        <v>1403</v>
      </c>
      <c r="B112" s="223"/>
      <c r="C112" s="67" t="s">
        <v>1830</v>
      </c>
      <c r="D112" s="32" t="s">
        <v>222</v>
      </c>
      <c r="E112" s="33"/>
      <c r="F112" s="33"/>
      <c r="G112" s="35"/>
      <c r="H112" s="36"/>
    </row>
    <row r="113" spans="1:8" x14ac:dyDescent="0.2">
      <c r="A113" s="90" t="s">
        <v>223</v>
      </c>
      <c r="B113" s="223"/>
      <c r="C113" s="30"/>
      <c r="D113" s="27" t="s">
        <v>224</v>
      </c>
      <c r="E113" s="28" t="s">
        <v>37</v>
      </c>
      <c r="F113" s="29">
        <v>2233.92</v>
      </c>
      <c r="G113" s="34"/>
      <c r="H113" s="20">
        <f t="shared" ref="H113:H119" si="4">F113*G113</f>
        <v>0</v>
      </c>
    </row>
    <row r="114" spans="1:8" x14ac:dyDescent="0.2">
      <c r="A114" s="90" t="s">
        <v>225</v>
      </c>
      <c r="B114" s="223"/>
      <c r="C114" s="30"/>
      <c r="D114" s="27" t="s">
        <v>226</v>
      </c>
      <c r="E114" s="28" t="s">
        <v>37</v>
      </c>
      <c r="F114" s="29">
        <v>2233.92</v>
      </c>
      <c r="G114" s="34"/>
      <c r="H114" s="20">
        <f t="shared" si="4"/>
        <v>0</v>
      </c>
    </row>
    <row r="115" spans="1:8" x14ac:dyDescent="0.2">
      <c r="A115" s="90" t="s">
        <v>227</v>
      </c>
      <c r="B115" s="223"/>
      <c r="C115" s="30"/>
      <c r="D115" s="27" t="s">
        <v>228</v>
      </c>
      <c r="E115" s="28" t="s">
        <v>37</v>
      </c>
      <c r="F115" s="29">
        <v>2233.92</v>
      </c>
      <c r="G115" s="34"/>
      <c r="H115" s="20">
        <f t="shared" si="4"/>
        <v>0</v>
      </c>
    </row>
    <row r="116" spans="1:8" x14ac:dyDescent="0.2">
      <c r="A116" s="90" t="s">
        <v>229</v>
      </c>
      <c r="B116" s="223"/>
      <c r="C116" s="30"/>
      <c r="D116" s="27" t="s">
        <v>230</v>
      </c>
      <c r="E116" s="28" t="s">
        <v>37</v>
      </c>
      <c r="F116" s="29">
        <v>2233.92</v>
      </c>
      <c r="G116" s="34"/>
      <c r="H116" s="20">
        <f t="shared" si="4"/>
        <v>0</v>
      </c>
    </row>
    <row r="117" spans="1:8" x14ac:dyDescent="0.2">
      <c r="A117" s="90" t="s">
        <v>231</v>
      </c>
      <c r="B117" s="223"/>
      <c r="C117" s="30"/>
      <c r="D117" s="27" t="s">
        <v>232</v>
      </c>
      <c r="E117" s="28" t="s">
        <v>37</v>
      </c>
      <c r="F117" s="29">
        <v>92.644499999999994</v>
      </c>
      <c r="G117" s="34"/>
      <c r="H117" s="20">
        <f t="shared" si="4"/>
        <v>0</v>
      </c>
    </row>
    <row r="118" spans="1:8" ht="22.5" x14ac:dyDescent="0.2">
      <c r="A118" s="90" t="s">
        <v>233</v>
      </c>
      <c r="B118" s="223"/>
      <c r="C118" s="30"/>
      <c r="D118" s="27" t="s">
        <v>234</v>
      </c>
      <c r="E118" s="28" t="s">
        <v>37</v>
      </c>
      <c r="F118" s="29">
        <v>156.78299999999999</v>
      </c>
      <c r="G118" s="34"/>
      <c r="H118" s="20">
        <f t="shared" si="4"/>
        <v>0</v>
      </c>
    </row>
    <row r="119" spans="1:8" x14ac:dyDescent="0.2">
      <c r="A119" s="90" t="s">
        <v>235</v>
      </c>
      <c r="B119" s="223"/>
      <c r="C119" s="30"/>
      <c r="D119" s="27" t="s">
        <v>236</v>
      </c>
      <c r="E119" s="28" t="s">
        <v>37</v>
      </c>
      <c r="F119" s="29">
        <v>156.78299999999999</v>
      </c>
      <c r="G119" s="34"/>
      <c r="H119" s="20">
        <f t="shared" si="4"/>
        <v>0</v>
      </c>
    </row>
    <row r="120" spans="1:8" ht="33.75" x14ac:dyDescent="0.2">
      <c r="A120" s="70" t="s">
        <v>1404</v>
      </c>
      <c r="B120" s="223"/>
      <c r="C120" s="67" t="s">
        <v>1830</v>
      </c>
      <c r="D120" s="32" t="s">
        <v>237</v>
      </c>
      <c r="E120" s="33"/>
      <c r="F120" s="33"/>
      <c r="G120" s="35"/>
      <c r="H120" s="36"/>
    </row>
    <row r="121" spans="1:8" x14ac:dyDescent="0.2">
      <c r="A121" s="90" t="s">
        <v>238</v>
      </c>
      <c r="B121" s="223"/>
      <c r="C121" s="30"/>
      <c r="D121" s="27" t="s">
        <v>224</v>
      </c>
      <c r="E121" s="28" t="s">
        <v>37</v>
      </c>
      <c r="F121" s="29">
        <v>2682.72</v>
      </c>
      <c r="G121" s="34"/>
      <c r="H121" s="20">
        <f t="shared" ref="H121:H127" si="5">F121*G121</f>
        <v>0</v>
      </c>
    </row>
    <row r="122" spans="1:8" ht="22.5" x14ac:dyDescent="0.2">
      <c r="A122" s="90" t="s">
        <v>239</v>
      </c>
      <c r="B122" s="223"/>
      <c r="C122" s="30"/>
      <c r="D122" s="27" t="s">
        <v>240</v>
      </c>
      <c r="E122" s="28" t="s">
        <v>37</v>
      </c>
      <c r="F122" s="29">
        <v>2682.72</v>
      </c>
      <c r="G122" s="34"/>
      <c r="H122" s="20">
        <f t="shared" si="5"/>
        <v>0</v>
      </c>
    </row>
    <row r="123" spans="1:8" ht="22.5" x14ac:dyDescent="0.2">
      <c r="A123" s="90" t="s">
        <v>241</v>
      </c>
      <c r="B123" s="223"/>
      <c r="C123" s="30"/>
      <c r="D123" s="27" t="s">
        <v>242</v>
      </c>
      <c r="E123" s="28" t="s">
        <v>37</v>
      </c>
      <c r="F123" s="29">
        <v>2682.72</v>
      </c>
      <c r="G123" s="34"/>
      <c r="H123" s="20">
        <f t="shared" si="5"/>
        <v>0</v>
      </c>
    </row>
    <row r="124" spans="1:8" x14ac:dyDescent="0.2">
      <c r="A124" s="90" t="s">
        <v>243</v>
      </c>
      <c r="B124" s="223"/>
      <c r="C124" s="30"/>
      <c r="D124" s="27" t="s">
        <v>244</v>
      </c>
      <c r="E124" s="28" t="s">
        <v>37</v>
      </c>
      <c r="F124" s="29">
        <v>2682.72</v>
      </c>
      <c r="G124" s="34"/>
      <c r="H124" s="20">
        <f t="shared" si="5"/>
        <v>0</v>
      </c>
    </row>
    <row r="125" spans="1:8" x14ac:dyDescent="0.2">
      <c r="A125" s="90" t="s">
        <v>245</v>
      </c>
      <c r="B125" s="223"/>
      <c r="C125" s="30"/>
      <c r="D125" s="27" t="s">
        <v>232</v>
      </c>
      <c r="E125" s="28" t="s">
        <v>37</v>
      </c>
      <c r="F125" s="174">
        <v>262</v>
      </c>
      <c r="G125" s="34"/>
      <c r="H125" s="20">
        <f t="shared" si="5"/>
        <v>0</v>
      </c>
    </row>
    <row r="126" spans="1:8" ht="22.5" x14ac:dyDescent="0.2">
      <c r="A126" s="90" t="s">
        <v>246</v>
      </c>
      <c r="B126" s="223"/>
      <c r="C126" s="30"/>
      <c r="D126" s="27" t="s">
        <v>247</v>
      </c>
      <c r="E126" s="28" t="s">
        <v>37</v>
      </c>
      <c r="F126" s="29">
        <v>303.00749999999999</v>
      </c>
      <c r="G126" s="34"/>
      <c r="H126" s="20">
        <f t="shared" si="5"/>
        <v>0</v>
      </c>
    </row>
    <row r="127" spans="1:8" x14ac:dyDescent="0.2">
      <c r="A127" s="90" t="s">
        <v>248</v>
      </c>
      <c r="B127" s="223"/>
      <c r="C127" s="30"/>
      <c r="D127" s="27" t="s">
        <v>249</v>
      </c>
      <c r="E127" s="28" t="s">
        <v>37</v>
      </c>
      <c r="F127" s="29">
        <v>303.00749999999999</v>
      </c>
      <c r="G127" s="34"/>
      <c r="H127" s="20">
        <f t="shared" si="5"/>
        <v>0</v>
      </c>
    </row>
    <row r="128" spans="1:8" ht="33.75" x14ac:dyDescent="0.2">
      <c r="A128" s="70" t="s">
        <v>1405</v>
      </c>
      <c r="B128" s="223"/>
      <c r="C128" s="67" t="s">
        <v>1830</v>
      </c>
      <c r="D128" s="32" t="s">
        <v>250</v>
      </c>
      <c r="E128" s="33"/>
      <c r="F128" s="33"/>
      <c r="G128" s="35"/>
      <c r="H128" s="36"/>
    </row>
    <row r="129" spans="1:8" x14ac:dyDescent="0.2">
      <c r="A129" s="90" t="s">
        <v>251</v>
      </c>
      <c r="B129" s="223"/>
      <c r="C129" s="30"/>
      <c r="D129" s="27" t="s">
        <v>252</v>
      </c>
      <c r="E129" s="28" t="s">
        <v>37</v>
      </c>
      <c r="F129" s="29">
        <v>333.46</v>
      </c>
      <c r="G129" s="34"/>
      <c r="H129" s="20">
        <f t="shared" ref="H129:H138" si="6">F129*G129</f>
        <v>0</v>
      </c>
    </row>
    <row r="130" spans="1:8" ht="22.5" x14ac:dyDescent="0.2">
      <c r="A130" s="90" t="s">
        <v>253</v>
      </c>
      <c r="B130" s="223"/>
      <c r="C130" s="30"/>
      <c r="D130" s="27" t="s">
        <v>254</v>
      </c>
      <c r="E130" s="28" t="s">
        <v>37</v>
      </c>
      <c r="F130" s="29">
        <v>333.46</v>
      </c>
      <c r="G130" s="34"/>
      <c r="H130" s="20">
        <f t="shared" si="6"/>
        <v>0</v>
      </c>
    </row>
    <row r="131" spans="1:8" ht="22.5" x14ac:dyDescent="0.2">
      <c r="A131" s="90" t="s">
        <v>255</v>
      </c>
      <c r="B131" s="223"/>
      <c r="C131" s="30"/>
      <c r="D131" s="27" t="s">
        <v>256</v>
      </c>
      <c r="E131" s="28" t="s">
        <v>37</v>
      </c>
      <c r="F131" s="29">
        <v>333.46</v>
      </c>
      <c r="G131" s="34"/>
      <c r="H131" s="20">
        <f t="shared" si="6"/>
        <v>0</v>
      </c>
    </row>
    <row r="132" spans="1:8" x14ac:dyDescent="0.2">
      <c r="A132" s="90" t="s">
        <v>257</v>
      </c>
      <c r="B132" s="223"/>
      <c r="C132" s="30"/>
      <c r="D132" s="27" t="s">
        <v>252</v>
      </c>
      <c r="E132" s="28" t="s">
        <v>37</v>
      </c>
      <c r="F132" s="29">
        <v>333.46</v>
      </c>
      <c r="G132" s="34"/>
      <c r="H132" s="20">
        <f t="shared" si="6"/>
        <v>0</v>
      </c>
    </row>
    <row r="133" spans="1:8" x14ac:dyDescent="0.2">
      <c r="A133" s="90" t="s">
        <v>258</v>
      </c>
      <c r="B133" s="223"/>
      <c r="C133" s="30"/>
      <c r="D133" s="27" t="s">
        <v>224</v>
      </c>
      <c r="E133" s="28" t="s">
        <v>37</v>
      </c>
      <c r="F133" s="29">
        <v>333.46</v>
      </c>
      <c r="G133" s="34"/>
      <c r="H133" s="20">
        <f t="shared" si="6"/>
        <v>0</v>
      </c>
    </row>
    <row r="134" spans="1:8" ht="22.5" x14ac:dyDescent="0.2">
      <c r="A134" s="90" t="s">
        <v>259</v>
      </c>
      <c r="B134" s="223"/>
      <c r="C134" s="30"/>
      <c r="D134" s="27" t="s">
        <v>260</v>
      </c>
      <c r="E134" s="28" t="s">
        <v>37</v>
      </c>
      <c r="F134" s="29">
        <v>333.46</v>
      </c>
      <c r="G134" s="34"/>
      <c r="H134" s="20">
        <f t="shared" si="6"/>
        <v>0</v>
      </c>
    </row>
    <row r="135" spans="1:8" x14ac:dyDescent="0.2">
      <c r="A135" s="90" t="s">
        <v>261</v>
      </c>
      <c r="B135" s="223"/>
      <c r="C135" s="30"/>
      <c r="D135" s="27" t="s">
        <v>262</v>
      </c>
      <c r="E135" s="28" t="s">
        <v>37</v>
      </c>
      <c r="F135" s="29">
        <v>333.46</v>
      </c>
      <c r="G135" s="34"/>
      <c r="H135" s="20">
        <f t="shared" si="6"/>
        <v>0</v>
      </c>
    </row>
    <row r="136" spans="1:8" ht="22.5" x14ac:dyDescent="0.2">
      <c r="A136" s="90" t="s">
        <v>263</v>
      </c>
      <c r="B136" s="223"/>
      <c r="C136" s="30"/>
      <c r="D136" s="27" t="s">
        <v>264</v>
      </c>
      <c r="E136" s="28" t="s">
        <v>37</v>
      </c>
      <c r="F136" s="29">
        <v>333.46</v>
      </c>
      <c r="G136" s="34"/>
      <c r="H136" s="20">
        <f t="shared" si="6"/>
        <v>0</v>
      </c>
    </row>
    <row r="137" spans="1:8" x14ac:dyDescent="0.2">
      <c r="A137" s="90" t="s">
        <v>265</v>
      </c>
      <c r="B137" s="223"/>
      <c r="C137" s="30"/>
      <c r="D137" s="27" t="s">
        <v>266</v>
      </c>
      <c r="E137" s="28" t="s">
        <v>37</v>
      </c>
      <c r="F137" s="29">
        <v>333.46</v>
      </c>
      <c r="G137" s="34"/>
      <c r="H137" s="20">
        <f t="shared" si="6"/>
        <v>0</v>
      </c>
    </row>
    <row r="138" spans="1:8" x14ac:dyDescent="0.2">
      <c r="A138" s="90" t="s">
        <v>267</v>
      </c>
      <c r="B138" s="224"/>
      <c r="C138" s="30"/>
      <c r="D138" s="27" t="s">
        <v>232</v>
      </c>
      <c r="E138" s="28" t="s">
        <v>37</v>
      </c>
      <c r="F138" s="29">
        <v>102.212</v>
      </c>
      <c r="G138" s="34"/>
      <c r="H138" s="20">
        <f t="shared" si="6"/>
        <v>0</v>
      </c>
    </row>
    <row r="139" spans="1:8" x14ac:dyDescent="0.2">
      <c r="A139" s="203" t="s">
        <v>1794</v>
      </c>
      <c r="B139" s="204"/>
      <c r="C139" s="204"/>
      <c r="D139" s="204"/>
      <c r="E139" s="204"/>
      <c r="F139" s="204"/>
      <c r="G139" s="204"/>
      <c r="H139" s="15">
        <f>SUM(H107:H111,H113:H119,H121:H127,H129:H138)</f>
        <v>0</v>
      </c>
    </row>
    <row r="140" spans="1:8" x14ac:dyDescent="0.2">
      <c r="A140" s="70" t="s">
        <v>1406</v>
      </c>
      <c r="B140" s="53"/>
      <c r="C140" s="31"/>
      <c r="D140" s="39" t="s">
        <v>1416</v>
      </c>
      <c r="E140" s="33"/>
      <c r="F140" s="33"/>
      <c r="G140" s="35"/>
      <c r="H140" s="36"/>
    </row>
    <row r="141" spans="1:8" ht="12.75" customHeight="1" x14ac:dyDescent="0.2">
      <c r="A141" s="70" t="s">
        <v>1407</v>
      </c>
      <c r="B141" s="222" t="s">
        <v>1822</v>
      </c>
      <c r="C141" s="64" t="s">
        <v>1831</v>
      </c>
      <c r="D141" s="32" t="s">
        <v>268</v>
      </c>
      <c r="E141" s="33"/>
      <c r="F141" s="33"/>
      <c r="G141" s="35"/>
      <c r="H141" s="36"/>
    </row>
    <row r="142" spans="1:8" ht="22.5" x14ac:dyDescent="0.2">
      <c r="A142" s="90" t="s">
        <v>269</v>
      </c>
      <c r="B142" s="223"/>
      <c r="C142" s="30"/>
      <c r="D142" s="27" t="s">
        <v>270</v>
      </c>
      <c r="E142" s="28" t="s">
        <v>37</v>
      </c>
      <c r="F142" s="29">
        <v>41.452599999999997</v>
      </c>
      <c r="G142" s="34"/>
      <c r="H142" s="20">
        <f>F142*G142</f>
        <v>0</v>
      </c>
    </row>
    <row r="143" spans="1:8" ht="22.5" x14ac:dyDescent="0.2">
      <c r="A143" s="90" t="s">
        <v>271</v>
      </c>
      <c r="B143" s="223"/>
      <c r="C143" s="30"/>
      <c r="D143" s="27" t="s">
        <v>272</v>
      </c>
      <c r="E143" s="28" t="s">
        <v>37</v>
      </c>
      <c r="F143" s="29">
        <v>526.37620000000004</v>
      </c>
      <c r="G143" s="34"/>
      <c r="H143" s="20">
        <f>F143*G143</f>
        <v>0</v>
      </c>
    </row>
    <row r="144" spans="1:8" ht="22.5" customHeight="1" x14ac:dyDescent="0.2">
      <c r="A144" s="70" t="s">
        <v>1408</v>
      </c>
      <c r="B144" s="223"/>
      <c r="C144" s="66" t="s">
        <v>1831</v>
      </c>
      <c r="D144" s="32" t="s">
        <v>273</v>
      </c>
      <c r="E144" s="33"/>
      <c r="F144" s="33"/>
      <c r="G144" s="35"/>
      <c r="H144" s="36"/>
    </row>
    <row r="145" spans="1:8" x14ac:dyDescent="0.2">
      <c r="A145" s="90" t="s">
        <v>274</v>
      </c>
      <c r="B145" s="223"/>
      <c r="C145" s="30"/>
      <c r="D145" s="27" t="s">
        <v>275</v>
      </c>
      <c r="E145" s="28" t="s">
        <v>37</v>
      </c>
      <c r="F145" s="29">
        <v>125.05</v>
      </c>
      <c r="G145" s="34"/>
      <c r="H145" s="20">
        <f t="shared" ref="H145:H155" si="7">F145*G145</f>
        <v>0</v>
      </c>
    </row>
    <row r="146" spans="1:8" ht="33.75" x14ac:dyDescent="0.2">
      <c r="A146" s="90" t="s">
        <v>276</v>
      </c>
      <c r="B146" s="223"/>
      <c r="C146" s="30"/>
      <c r="D146" s="27" t="s">
        <v>277</v>
      </c>
      <c r="E146" s="28" t="s">
        <v>37</v>
      </c>
      <c r="F146" s="29">
        <v>38.866300000000003</v>
      </c>
      <c r="G146" s="34"/>
      <c r="H146" s="20">
        <f t="shared" si="7"/>
        <v>0</v>
      </c>
    </row>
    <row r="147" spans="1:8" ht="33.75" x14ac:dyDescent="0.2">
      <c r="A147" s="90" t="s">
        <v>278</v>
      </c>
      <c r="B147" s="223"/>
      <c r="C147" s="30"/>
      <c r="D147" s="27" t="s">
        <v>279</v>
      </c>
      <c r="E147" s="28" t="s">
        <v>37</v>
      </c>
      <c r="F147" s="29">
        <v>42.659100000000002</v>
      </c>
      <c r="G147" s="34"/>
      <c r="H147" s="20">
        <f t="shared" si="7"/>
        <v>0</v>
      </c>
    </row>
    <row r="148" spans="1:8" ht="33.75" x14ac:dyDescent="0.2">
      <c r="A148" s="90" t="s">
        <v>280</v>
      </c>
      <c r="B148" s="223"/>
      <c r="C148" s="30"/>
      <c r="D148" s="27" t="s">
        <v>281</v>
      </c>
      <c r="E148" s="28" t="s">
        <v>37</v>
      </c>
      <c r="F148" s="29">
        <v>115.4714</v>
      </c>
      <c r="G148" s="34"/>
      <c r="H148" s="20">
        <f t="shared" si="7"/>
        <v>0</v>
      </c>
    </row>
    <row r="149" spans="1:8" ht="33.75" x14ac:dyDescent="0.2">
      <c r="A149" s="90" t="s">
        <v>282</v>
      </c>
      <c r="B149" s="223"/>
      <c r="C149" s="30"/>
      <c r="D149" s="27" t="s">
        <v>283</v>
      </c>
      <c r="E149" s="28" t="s">
        <v>37</v>
      </c>
      <c r="F149" s="29">
        <v>29.495999999999999</v>
      </c>
      <c r="G149" s="34"/>
      <c r="H149" s="20">
        <f t="shared" si="7"/>
        <v>0</v>
      </c>
    </row>
    <row r="150" spans="1:8" ht="33.75" x14ac:dyDescent="0.2">
      <c r="A150" s="90" t="s">
        <v>284</v>
      </c>
      <c r="B150" s="223"/>
      <c r="C150" s="30"/>
      <c r="D150" s="27" t="s">
        <v>285</v>
      </c>
      <c r="E150" s="28" t="s">
        <v>37</v>
      </c>
      <c r="F150" s="29">
        <v>250.38</v>
      </c>
      <c r="G150" s="34"/>
      <c r="H150" s="20">
        <f t="shared" si="7"/>
        <v>0</v>
      </c>
    </row>
    <row r="151" spans="1:8" ht="33.75" x14ac:dyDescent="0.2">
      <c r="A151" s="90" t="s">
        <v>286</v>
      </c>
      <c r="B151" s="223"/>
      <c r="C151" s="30"/>
      <c r="D151" s="27" t="s">
        <v>287</v>
      </c>
      <c r="E151" s="28" t="s">
        <v>37</v>
      </c>
      <c r="F151" s="29">
        <v>225.88980000000001</v>
      </c>
      <c r="G151" s="34"/>
      <c r="H151" s="20">
        <f t="shared" si="7"/>
        <v>0</v>
      </c>
    </row>
    <row r="152" spans="1:8" ht="22.5" x14ac:dyDescent="0.2">
      <c r="A152" s="90" t="s">
        <v>288</v>
      </c>
      <c r="B152" s="223"/>
      <c r="C152" s="30"/>
      <c r="D152" s="27" t="s">
        <v>289</v>
      </c>
      <c r="E152" s="28" t="s">
        <v>37</v>
      </c>
      <c r="F152" s="29">
        <v>195.47499999999999</v>
      </c>
      <c r="G152" s="34"/>
      <c r="H152" s="20">
        <f t="shared" si="7"/>
        <v>0</v>
      </c>
    </row>
    <row r="153" spans="1:8" ht="33.75" x14ac:dyDescent="0.2">
      <c r="A153" s="90" t="s">
        <v>290</v>
      </c>
      <c r="B153" s="223"/>
      <c r="C153" s="30"/>
      <c r="D153" s="27" t="s">
        <v>291</v>
      </c>
      <c r="E153" s="28" t="s">
        <v>37</v>
      </c>
      <c r="F153" s="29">
        <v>180.74</v>
      </c>
      <c r="G153" s="34"/>
      <c r="H153" s="20">
        <f t="shared" si="7"/>
        <v>0</v>
      </c>
    </row>
    <row r="154" spans="1:8" ht="33.75" x14ac:dyDescent="0.2">
      <c r="A154" s="90" t="s">
        <v>292</v>
      </c>
      <c r="B154" s="223"/>
      <c r="C154" s="30"/>
      <c r="D154" s="27" t="s">
        <v>293</v>
      </c>
      <c r="E154" s="28" t="s">
        <v>37</v>
      </c>
      <c r="F154" s="29">
        <v>51.41</v>
      </c>
      <c r="G154" s="34"/>
      <c r="H154" s="20">
        <f t="shared" si="7"/>
        <v>0</v>
      </c>
    </row>
    <row r="155" spans="1:8" ht="33.75" x14ac:dyDescent="0.2">
      <c r="A155" s="90" t="s">
        <v>294</v>
      </c>
      <c r="B155" s="223"/>
      <c r="C155" s="30"/>
      <c r="D155" s="27" t="s">
        <v>295</v>
      </c>
      <c r="E155" s="28" t="s">
        <v>37</v>
      </c>
      <c r="F155" s="29">
        <v>51.41</v>
      </c>
      <c r="G155" s="34"/>
      <c r="H155" s="20">
        <f t="shared" si="7"/>
        <v>0</v>
      </c>
    </row>
    <row r="156" spans="1:8" ht="12.75" customHeight="1" x14ac:dyDescent="0.2">
      <c r="A156" s="91" t="s">
        <v>1409</v>
      </c>
      <c r="B156" s="223"/>
      <c r="C156" s="64" t="s">
        <v>1832</v>
      </c>
      <c r="D156" s="32" t="s">
        <v>296</v>
      </c>
      <c r="E156" s="33"/>
      <c r="F156" s="33"/>
      <c r="G156" s="35"/>
      <c r="H156" s="36"/>
    </row>
    <row r="157" spans="1:8" ht="33.75" x14ac:dyDescent="0.2">
      <c r="A157" s="90" t="s">
        <v>297</v>
      </c>
      <c r="B157" s="223"/>
      <c r="C157" s="30"/>
      <c r="D157" s="27" t="s">
        <v>298</v>
      </c>
      <c r="E157" s="28" t="s">
        <v>37</v>
      </c>
      <c r="F157" s="29">
        <v>13.103999999999999</v>
      </c>
      <c r="G157" s="34"/>
      <c r="H157" s="20">
        <f>F157*G157</f>
        <v>0</v>
      </c>
    </row>
    <row r="158" spans="1:8" ht="33.75" x14ac:dyDescent="0.2">
      <c r="A158" s="90" t="s">
        <v>299</v>
      </c>
      <c r="B158" s="223"/>
      <c r="C158" s="30"/>
      <c r="D158" s="27" t="s">
        <v>300</v>
      </c>
      <c r="E158" s="28" t="s">
        <v>37</v>
      </c>
      <c r="F158" s="29">
        <v>13.884</v>
      </c>
      <c r="G158" s="34"/>
      <c r="H158" s="20">
        <f>F158*G158</f>
        <v>0</v>
      </c>
    </row>
    <row r="159" spans="1:8" ht="33.75" x14ac:dyDescent="0.2">
      <c r="A159" s="91" t="s">
        <v>1410</v>
      </c>
      <c r="B159" s="223"/>
      <c r="C159" s="67" t="s">
        <v>1833</v>
      </c>
      <c r="D159" s="32" t="s">
        <v>301</v>
      </c>
      <c r="E159" s="33"/>
      <c r="F159" s="33"/>
      <c r="G159" s="35"/>
      <c r="H159" s="36"/>
    </row>
    <row r="160" spans="1:8" ht="22.5" x14ac:dyDescent="0.2">
      <c r="A160" s="90" t="s">
        <v>302</v>
      </c>
      <c r="B160" s="223"/>
      <c r="C160" s="30"/>
      <c r="D160" s="27" t="s">
        <v>303</v>
      </c>
      <c r="E160" s="28" t="s">
        <v>37</v>
      </c>
      <c r="F160" s="29">
        <v>74.459999999999994</v>
      </c>
      <c r="G160" s="34"/>
      <c r="H160" s="20">
        <f t="shared" ref="H160:H174" si="8">F160*G160</f>
        <v>0</v>
      </c>
    </row>
    <row r="161" spans="1:8" ht="22.5" x14ac:dyDescent="0.2">
      <c r="A161" s="90" t="s">
        <v>304</v>
      </c>
      <c r="B161" s="223"/>
      <c r="C161" s="30"/>
      <c r="D161" s="27" t="s">
        <v>305</v>
      </c>
      <c r="E161" s="28" t="s">
        <v>37</v>
      </c>
      <c r="F161" s="29">
        <v>74.459999999999994</v>
      </c>
      <c r="G161" s="34"/>
      <c r="H161" s="20">
        <f t="shared" si="8"/>
        <v>0</v>
      </c>
    </row>
    <row r="162" spans="1:8" ht="22.5" x14ac:dyDescent="0.2">
      <c r="A162" s="90" t="s">
        <v>306</v>
      </c>
      <c r="B162" s="223"/>
      <c r="C162" s="30"/>
      <c r="D162" s="27" t="s">
        <v>307</v>
      </c>
      <c r="E162" s="28" t="s">
        <v>37</v>
      </c>
      <c r="F162" s="29">
        <v>1006.2554</v>
      </c>
      <c r="G162" s="34"/>
      <c r="H162" s="20">
        <f t="shared" si="8"/>
        <v>0</v>
      </c>
    </row>
    <row r="163" spans="1:8" ht="22.5" x14ac:dyDescent="0.2">
      <c r="A163" s="90" t="s">
        <v>308</v>
      </c>
      <c r="B163" s="223"/>
      <c r="C163" s="30"/>
      <c r="D163" s="27" t="s">
        <v>309</v>
      </c>
      <c r="E163" s="28" t="s">
        <v>37</v>
      </c>
      <c r="F163" s="29">
        <v>163.2688</v>
      </c>
      <c r="G163" s="34"/>
      <c r="H163" s="20">
        <f t="shared" si="8"/>
        <v>0</v>
      </c>
    </row>
    <row r="164" spans="1:8" ht="22.5" x14ac:dyDescent="0.2">
      <c r="A164" s="90" t="s">
        <v>310</v>
      </c>
      <c r="B164" s="223"/>
      <c r="C164" s="30"/>
      <c r="D164" s="27" t="s">
        <v>311</v>
      </c>
      <c r="E164" s="28" t="s">
        <v>37</v>
      </c>
      <c r="F164" s="29">
        <v>315.90969999999999</v>
      </c>
      <c r="G164" s="34"/>
      <c r="H164" s="20">
        <f t="shared" si="8"/>
        <v>0</v>
      </c>
    </row>
    <row r="165" spans="1:8" ht="22.5" x14ac:dyDescent="0.2">
      <c r="A165" s="90" t="s">
        <v>312</v>
      </c>
      <c r="B165" s="223"/>
      <c r="C165" s="30"/>
      <c r="D165" s="27" t="s">
        <v>313</v>
      </c>
      <c r="E165" s="28" t="s">
        <v>37</v>
      </c>
      <c r="F165" s="29">
        <v>642.10050000000001</v>
      </c>
      <c r="G165" s="34"/>
      <c r="H165" s="20">
        <f t="shared" si="8"/>
        <v>0</v>
      </c>
    </row>
    <row r="166" spans="1:8" ht="22.5" x14ac:dyDescent="0.2">
      <c r="A166" s="90" t="s">
        <v>314</v>
      </c>
      <c r="B166" s="223"/>
      <c r="C166" s="30"/>
      <c r="D166" s="27" t="s">
        <v>315</v>
      </c>
      <c r="E166" s="28" t="s">
        <v>37</v>
      </c>
      <c r="F166" s="29">
        <v>1394.5966000000001</v>
      </c>
      <c r="G166" s="34"/>
      <c r="H166" s="20">
        <f t="shared" si="8"/>
        <v>0</v>
      </c>
    </row>
    <row r="167" spans="1:8" x14ac:dyDescent="0.2">
      <c r="A167" s="90" t="s">
        <v>316</v>
      </c>
      <c r="B167" s="223"/>
      <c r="C167" s="30"/>
      <c r="D167" s="27" t="s">
        <v>317</v>
      </c>
      <c r="E167" s="28" t="s">
        <v>37</v>
      </c>
      <c r="F167" s="29">
        <v>6056.5379000000003</v>
      </c>
      <c r="G167" s="34"/>
      <c r="H167" s="20">
        <f t="shared" si="8"/>
        <v>0</v>
      </c>
    </row>
    <row r="168" spans="1:8" ht="22.5" x14ac:dyDescent="0.2">
      <c r="A168" s="90" t="s">
        <v>318</v>
      </c>
      <c r="B168" s="223"/>
      <c r="C168" s="30"/>
      <c r="D168" s="27" t="s">
        <v>319</v>
      </c>
      <c r="E168" s="28" t="s">
        <v>37</v>
      </c>
      <c r="F168" s="29">
        <v>52.08</v>
      </c>
      <c r="G168" s="34"/>
      <c r="H168" s="20">
        <f t="shared" si="8"/>
        <v>0</v>
      </c>
    </row>
    <row r="169" spans="1:8" ht="33.75" x14ac:dyDescent="0.2">
      <c r="A169" s="90" t="s">
        <v>320</v>
      </c>
      <c r="B169" s="223"/>
      <c r="C169" s="30"/>
      <c r="D169" s="27" t="s">
        <v>321</v>
      </c>
      <c r="E169" s="28" t="s">
        <v>37</v>
      </c>
      <c r="F169" s="29">
        <v>109.375</v>
      </c>
      <c r="G169" s="34"/>
      <c r="H169" s="20">
        <f t="shared" si="8"/>
        <v>0</v>
      </c>
    </row>
    <row r="170" spans="1:8" x14ac:dyDescent="0.2">
      <c r="A170" s="90" t="s">
        <v>322</v>
      </c>
      <c r="B170" s="223"/>
      <c r="C170" s="30"/>
      <c r="D170" s="27" t="s">
        <v>323</v>
      </c>
      <c r="E170" s="28" t="s">
        <v>37</v>
      </c>
      <c r="F170" s="29">
        <v>243.59100000000001</v>
      </c>
      <c r="G170" s="34"/>
      <c r="H170" s="20">
        <f t="shared" si="8"/>
        <v>0</v>
      </c>
    </row>
    <row r="171" spans="1:8" ht="22.5" x14ac:dyDescent="0.2">
      <c r="A171" s="90" t="s">
        <v>324</v>
      </c>
      <c r="B171" s="223"/>
      <c r="C171" s="30"/>
      <c r="D171" s="27" t="s">
        <v>325</v>
      </c>
      <c r="E171" s="28" t="s">
        <v>37</v>
      </c>
      <c r="F171" s="29">
        <v>107.36499999999999</v>
      </c>
      <c r="G171" s="34"/>
      <c r="H171" s="20">
        <f t="shared" si="8"/>
        <v>0</v>
      </c>
    </row>
    <row r="172" spans="1:8" x14ac:dyDescent="0.2">
      <c r="A172" s="90" t="s">
        <v>326</v>
      </c>
      <c r="B172" s="223"/>
      <c r="C172" s="30"/>
      <c r="D172" s="27" t="s">
        <v>327</v>
      </c>
      <c r="E172" s="28" t="s">
        <v>37</v>
      </c>
      <c r="F172" s="29">
        <v>31.5</v>
      </c>
      <c r="G172" s="34"/>
      <c r="H172" s="20">
        <f t="shared" si="8"/>
        <v>0</v>
      </c>
    </row>
    <row r="173" spans="1:8" ht="22.5" x14ac:dyDescent="0.2">
      <c r="A173" s="90" t="s">
        <v>328</v>
      </c>
      <c r="B173" s="223"/>
      <c r="C173" s="30"/>
      <c r="D173" s="27" t="s">
        <v>329</v>
      </c>
      <c r="E173" s="28" t="s">
        <v>37</v>
      </c>
      <c r="F173" s="29">
        <v>72.45</v>
      </c>
      <c r="G173" s="34"/>
      <c r="H173" s="20">
        <f t="shared" si="8"/>
        <v>0</v>
      </c>
    </row>
    <row r="174" spans="1:8" x14ac:dyDescent="0.2">
      <c r="A174" s="90" t="s">
        <v>330</v>
      </c>
      <c r="B174" s="223"/>
      <c r="C174" s="30"/>
      <c r="D174" s="27" t="s">
        <v>331</v>
      </c>
      <c r="E174" s="28" t="s">
        <v>37</v>
      </c>
      <c r="F174" s="29">
        <v>72.45</v>
      </c>
      <c r="G174" s="34"/>
      <c r="H174" s="20">
        <f t="shared" si="8"/>
        <v>0</v>
      </c>
    </row>
    <row r="175" spans="1:8" ht="33.75" x14ac:dyDescent="0.2">
      <c r="A175" s="91" t="s">
        <v>1411</v>
      </c>
      <c r="B175" s="223"/>
      <c r="C175" s="67" t="s">
        <v>1833</v>
      </c>
      <c r="D175" s="32" t="s">
        <v>332</v>
      </c>
      <c r="E175" s="33"/>
      <c r="F175" s="33"/>
      <c r="G175" s="35"/>
      <c r="H175" s="36"/>
    </row>
    <row r="176" spans="1:8" x14ac:dyDescent="0.2">
      <c r="A176" s="90" t="s">
        <v>333</v>
      </c>
      <c r="B176" s="223"/>
      <c r="C176" s="30"/>
      <c r="D176" s="27" t="s">
        <v>334</v>
      </c>
      <c r="E176" s="28" t="s">
        <v>37</v>
      </c>
      <c r="F176" s="29">
        <v>1168.08</v>
      </c>
      <c r="G176" s="34"/>
      <c r="H176" s="20">
        <f t="shared" ref="H176:H184" si="9">F176*G176</f>
        <v>0</v>
      </c>
    </row>
    <row r="177" spans="1:8" ht="22.5" x14ac:dyDescent="0.2">
      <c r="A177" s="90" t="s">
        <v>335</v>
      </c>
      <c r="B177" s="223"/>
      <c r="C177" s="30"/>
      <c r="D177" s="27" t="s">
        <v>336</v>
      </c>
      <c r="E177" s="28" t="s">
        <v>37</v>
      </c>
      <c r="F177" s="29">
        <v>1061.27</v>
      </c>
      <c r="G177" s="34"/>
      <c r="H177" s="20">
        <f t="shared" si="9"/>
        <v>0</v>
      </c>
    </row>
    <row r="178" spans="1:8" x14ac:dyDescent="0.2">
      <c r="A178" s="90" t="s">
        <v>337</v>
      </c>
      <c r="B178" s="223"/>
      <c r="C178" s="30"/>
      <c r="D178" s="27" t="s">
        <v>338</v>
      </c>
      <c r="E178" s="28" t="s">
        <v>37</v>
      </c>
      <c r="F178" s="29">
        <v>626.4</v>
      </c>
      <c r="G178" s="34"/>
      <c r="H178" s="20">
        <f t="shared" si="9"/>
        <v>0</v>
      </c>
    </row>
    <row r="179" spans="1:8" x14ac:dyDescent="0.2">
      <c r="A179" s="90" t="s">
        <v>339</v>
      </c>
      <c r="B179" s="223"/>
      <c r="C179" s="30"/>
      <c r="D179" s="27" t="s">
        <v>340</v>
      </c>
      <c r="E179" s="28" t="s">
        <v>37</v>
      </c>
      <c r="F179" s="29">
        <v>154.79</v>
      </c>
      <c r="G179" s="34"/>
      <c r="H179" s="20">
        <f t="shared" si="9"/>
        <v>0</v>
      </c>
    </row>
    <row r="180" spans="1:8" ht="22.5" x14ac:dyDescent="0.2">
      <c r="A180" s="90" t="s">
        <v>341</v>
      </c>
      <c r="B180" s="223"/>
      <c r="C180" s="30"/>
      <c r="D180" s="27" t="s">
        <v>342</v>
      </c>
      <c r="E180" s="28" t="s">
        <v>37</v>
      </c>
      <c r="F180" s="29">
        <v>196.5</v>
      </c>
      <c r="G180" s="34"/>
      <c r="H180" s="20">
        <f t="shared" si="9"/>
        <v>0</v>
      </c>
    </row>
    <row r="181" spans="1:8" ht="33.75" x14ac:dyDescent="0.2">
      <c r="A181" s="90" t="s">
        <v>343</v>
      </c>
      <c r="B181" s="223"/>
      <c r="C181" s="30"/>
      <c r="D181" s="27" t="s">
        <v>344</v>
      </c>
      <c r="E181" s="28" t="s">
        <v>37</v>
      </c>
      <c r="F181" s="29">
        <v>1722.79</v>
      </c>
      <c r="G181" s="34"/>
      <c r="H181" s="20">
        <f t="shared" si="9"/>
        <v>0</v>
      </c>
    </row>
    <row r="182" spans="1:8" ht="22.5" x14ac:dyDescent="0.2">
      <c r="A182" s="90" t="s">
        <v>345</v>
      </c>
      <c r="B182" s="223"/>
      <c r="C182" s="30"/>
      <c r="D182" s="27" t="s">
        <v>346</v>
      </c>
      <c r="E182" s="28" t="s">
        <v>37</v>
      </c>
      <c r="F182" s="29">
        <v>241.9</v>
      </c>
      <c r="G182" s="34"/>
      <c r="H182" s="20">
        <f t="shared" si="9"/>
        <v>0</v>
      </c>
    </row>
    <row r="183" spans="1:8" x14ac:dyDescent="0.2">
      <c r="A183" s="90" t="s">
        <v>347</v>
      </c>
      <c r="B183" s="223"/>
      <c r="C183" s="30"/>
      <c r="D183" s="27" t="s">
        <v>348</v>
      </c>
      <c r="E183" s="28" t="s">
        <v>37</v>
      </c>
      <c r="F183" s="29">
        <v>698.88</v>
      </c>
      <c r="G183" s="34"/>
      <c r="H183" s="20">
        <f t="shared" si="9"/>
        <v>0</v>
      </c>
    </row>
    <row r="184" spans="1:8" ht="22.5" x14ac:dyDescent="0.2">
      <c r="A184" s="90" t="s">
        <v>349</v>
      </c>
      <c r="B184" s="223"/>
      <c r="C184" s="30"/>
      <c r="D184" s="27" t="s">
        <v>336</v>
      </c>
      <c r="E184" s="28" t="s">
        <v>37</v>
      </c>
      <c r="F184" s="29">
        <v>698.88</v>
      </c>
      <c r="G184" s="34"/>
      <c r="H184" s="20">
        <f t="shared" si="9"/>
        <v>0</v>
      </c>
    </row>
    <row r="185" spans="1:8" x14ac:dyDescent="0.2">
      <c r="A185" s="91" t="s">
        <v>1412</v>
      </c>
      <c r="B185" s="223"/>
      <c r="C185" s="64" t="s">
        <v>1834</v>
      </c>
      <c r="D185" s="32" t="s">
        <v>350</v>
      </c>
      <c r="E185" s="33"/>
      <c r="F185" s="33"/>
      <c r="G185" s="35"/>
      <c r="H185" s="36"/>
    </row>
    <row r="186" spans="1:8" ht="33.75" x14ac:dyDescent="0.2">
      <c r="A186" s="90" t="s">
        <v>351</v>
      </c>
      <c r="B186" s="223"/>
      <c r="C186" s="30"/>
      <c r="D186" s="27" t="s">
        <v>352</v>
      </c>
      <c r="E186" s="28" t="s">
        <v>24</v>
      </c>
      <c r="F186" s="29">
        <v>26.4</v>
      </c>
      <c r="G186" s="34"/>
      <c r="H186" s="20">
        <f t="shared" ref="H186:H192" si="10">F186*G186</f>
        <v>0</v>
      </c>
    </row>
    <row r="187" spans="1:8" x14ac:dyDescent="0.2">
      <c r="A187" s="90" t="s">
        <v>353</v>
      </c>
      <c r="B187" s="223"/>
      <c r="C187" s="30"/>
      <c r="D187" s="27" t="s">
        <v>354</v>
      </c>
      <c r="E187" s="28" t="s">
        <v>24</v>
      </c>
      <c r="F187" s="29">
        <v>8</v>
      </c>
      <c r="G187" s="34"/>
      <c r="H187" s="20">
        <f t="shared" si="10"/>
        <v>0</v>
      </c>
    </row>
    <row r="188" spans="1:8" x14ac:dyDescent="0.2">
      <c r="A188" s="90" t="s">
        <v>355</v>
      </c>
      <c r="B188" s="223"/>
      <c r="C188" s="30"/>
      <c r="D188" s="41" t="s">
        <v>356</v>
      </c>
      <c r="E188" s="28" t="s">
        <v>24</v>
      </c>
      <c r="F188" s="29">
        <v>31.82</v>
      </c>
      <c r="G188" s="34"/>
      <c r="H188" s="20">
        <f t="shared" si="10"/>
        <v>0</v>
      </c>
    </row>
    <row r="189" spans="1:8" x14ac:dyDescent="0.2">
      <c r="A189" s="90" t="s">
        <v>357</v>
      </c>
      <c r="B189" s="223"/>
      <c r="C189" s="30"/>
      <c r="D189" s="27" t="s">
        <v>358</v>
      </c>
      <c r="E189" s="28" t="s">
        <v>24</v>
      </c>
      <c r="F189" s="29">
        <v>59.6</v>
      </c>
      <c r="G189" s="34"/>
      <c r="H189" s="20">
        <f t="shared" si="10"/>
        <v>0</v>
      </c>
    </row>
    <row r="190" spans="1:8" x14ac:dyDescent="0.2">
      <c r="A190" s="90" t="s">
        <v>359</v>
      </c>
      <c r="B190" s="223"/>
      <c r="C190" s="30"/>
      <c r="D190" s="27" t="s">
        <v>360</v>
      </c>
      <c r="E190" s="28" t="s">
        <v>24</v>
      </c>
      <c r="F190" s="29">
        <v>25.54</v>
      </c>
      <c r="G190" s="34"/>
      <c r="H190" s="20">
        <f t="shared" si="10"/>
        <v>0</v>
      </c>
    </row>
    <row r="191" spans="1:8" x14ac:dyDescent="0.2">
      <c r="A191" s="90" t="s">
        <v>361</v>
      </c>
      <c r="B191" s="223"/>
      <c r="C191" s="30"/>
      <c r="D191" s="27" t="s">
        <v>362</v>
      </c>
      <c r="E191" s="28" t="s">
        <v>24</v>
      </c>
      <c r="F191" s="29">
        <v>55.08</v>
      </c>
      <c r="G191" s="34"/>
      <c r="H191" s="20">
        <f t="shared" si="10"/>
        <v>0</v>
      </c>
    </row>
    <row r="192" spans="1:8" x14ac:dyDescent="0.2">
      <c r="A192" s="90" t="s">
        <v>363</v>
      </c>
      <c r="B192" s="224"/>
      <c r="C192" s="30"/>
      <c r="D192" s="27" t="s">
        <v>364</v>
      </c>
      <c r="E192" s="28" t="s">
        <v>24</v>
      </c>
      <c r="F192" s="29">
        <v>168.15</v>
      </c>
      <c r="G192" s="34"/>
      <c r="H192" s="20">
        <f t="shared" si="10"/>
        <v>0</v>
      </c>
    </row>
    <row r="193" spans="1:8" ht="24.95" customHeight="1" x14ac:dyDescent="0.2">
      <c r="A193" s="203" t="s">
        <v>1415</v>
      </c>
      <c r="B193" s="204"/>
      <c r="C193" s="204"/>
      <c r="D193" s="204"/>
      <c r="E193" s="204"/>
      <c r="F193" s="204"/>
      <c r="G193" s="204"/>
      <c r="H193" s="15">
        <f>SUM(H142:H143,H145:H155:H157:H158,H160:H174,H176:H184,H186:H192)</f>
        <v>0</v>
      </c>
    </row>
    <row r="194" spans="1:8" x14ac:dyDescent="0.2">
      <c r="A194" s="70" t="s">
        <v>1413</v>
      </c>
      <c r="B194" s="53"/>
      <c r="C194" s="31"/>
      <c r="D194" s="32" t="s">
        <v>1795</v>
      </c>
      <c r="E194" s="33"/>
      <c r="F194" s="33"/>
      <c r="G194" s="35"/>
      <c r="H194" s="36"/>
    </row>
    <row r="195" spans="1:8" ht="22.5" customHeight="1" x14ac:dyDescent="0.2">
      <c r="A195" s="70" t="s">
        <v>1848</v>
      </c>
      <c r="B195" s="222" t="s">
        <v>1824</v>
      </c>
      <c r="C195" s="66" t="s">
        <v>1838</v>
      </c>
      <c r="D195" s="39" t="s">
        <v>1806</v>
      </c>
      <c r="E195" s="33"/>
      <c r="F195" s="33"/>
      <c r="G195" s="35"/>
      <c r="H195" s="36"/>
    </row>
    <row r="196" spans="1:8" ht="33.75" x14ac:dyDescent="0.2">
      <c r="A196" s="90" t="s">
        <v>464</v>
      </c>
      <c r="B196" s="223"/>
      <c r="C196" s="30"/>
      <c r="D196" s="27" t="s">
        <v>465</v>
      </c>
      <c r="E196" s="28" t="s">
        <v>37</v>
      </c>
      <c r="F196" s="29">
        <v>3.74</v>
      </c>
      <c r="G196" s="34"/>
      <c r="H196" s="20">
        <f t="shared" ref="H196:H227" si="11">F196*G196</f>
        <v>0</v>
      </c>
    </row>
    <row r="197" spans="1:8" ht="22.5" x14ac:dyDescent="0.2">
      <c r="A197" s="90" t="s">
        <v>466</v>
      </c>
      <c r="B197" s="223"/>
      <c r="C197" s="30"/>
      <c r="D197" s="27" t="s">
        <v>467</v>
      </c>
      <c r="E197" s="28" t="s">
        <v>37</v>
      </c>
      <c r="F197" s="29">
        <v>3.96</v>
      </c>
      <c r="G197" s="34"/>
      <c r="H197" s="20">
        <f t="shared" si="11"/>
        <v>0</v>
      </c>
    </row>
    <row r="198" spans="1:8" ht="33.75" x14ac:dyDescent="0.2">
      <c r="A198" s="90" t="s">
        <v>468</v>
      </c>
      <c r="B198" s="223"/>
      <c r="C198" s="30"/>
      <c r="D198" s="27" t="s">
        <v>469</v>
      </c>
      <c r="E198" s="28" t="s">
        <v>37</v>
      </c>
      <c r="F198" s="29">
        <v>3.96</v>
      </c>
      <c r="G198" s="34"/>
      <c r="H198" s="20">
        <f t="shared" si="11"/>
        <v>0</v>
      </c>
    </row>
    <row r="199" spans="1:8" ht="45" x14ac:dyDescent="0.2">
      <c r="A199" s="90" t="s">
        <v>470</v>
      </c>
      <c r="B199" s="223"/>
      <c r="C199" s="30"/>
      <c r="D199" s="27" t="s">
        <v>471</v>
      </c>
      <c r="E199" s="28" t="s">
        <v>37</v>
      </c>
      <c r="F199" s="29">
        <v>3.96</v>
      </c>
      <c r="G199" s="34"/>
      <c r="H199" s="20">
        <f t="shared" si="11"/>
        <v>0</v>
      </c>
    </row>
    <row r="200" spans="1:8" ht="22.5" x14ac:dyDescent="0.2">
      <c r="A200" s="90" t="s">
        <v>472</v>
      </c>
      <c r="B200" s="223"/>
      <c r="C200" s="30"/>
      <c r="D200" s="27" t="s">
        <v>473</v>
      </c>
      <c r="E200" s="28" t="s">
        <v>37</v>
      </c>
      <c r="F200" s="29">
        <v>3.96</v>
      </c>
      <c r="G200" s="34"/>
      <c r="H200" s="20">
        <f t="shared" si="11"/>
        <v>0</v>
      </c>
    </row>
    <row r="201" spans="1:8" ht="22.5" x14ac:dyDescent="0.2">
      <c r="A201" s="90" t="s">
        <v>474</v>
      </c>
      <c r="B201" s="223"/>
      <c r="C201" s="30"/>
      <c r="D201" s="27" t="s">
        <v>475</v>
      </c>
      <c r="E201" s="28" t="s">
        <v>37</v>
      </c>
      <c r="F201" s="29">
        <v>3.96</v>
      </c>
      <c r="G201" s="34"/>
      <c r="H201" s="20">
        <f t="shared" si="11"/>
        <v>0</v>
      </c>
    </row>
    <row r="202" spans="1:8" ht="22.5" x14ac:dyDescent="0.2">
      <c r="A202" s="90" t="s">
        <v>476</v>
      </c>
      <c r="B202" s="223"/>
      <c r="C202" s="30"/>
      <c r="D202" s="27" t="s">
        <v>477</v>
      </c>
      <c r="E202" s="28" t="s">
        <v>37</v>
      </c>
      <c r="F202" s="29">
        <v>4.84</v>
      </c>
      <c r="G202" s="34"/>
      <c r="H202" s="20">
        <f t="shared" si="11"/>
        <v>0</v>
      </c>
    </row>
    <row r="203" spans="1:8" ht="22.5" x14ac:dyDescent="0.2">
      <c r="A203" s="90" t="s">
        <v>478</v>
      </c>
      <c r="B203" s="223"/>
      <c r="C203" s="30"/>
      <c r="D203" s="27" t="s">
        <v>479</v>
      </c>
      <c r="E203" s="28" t="s">
        <v>37</v>
      </c>
      <c r="F203" s="29">
        <v>7.92</v>
      </c>
      <c r="G203" s="34"/>
      <c r="H203" s="20">
        <f t="shared" si="11"/>
        <v>0</v>
      </c>
    </row>
    <row r="204" spans="1:8" ht="22.5" x14ac:dyDescent="0.2">
      <c r="A204" s="90" t="s">
        <v>480</v>
      </c>
      <c r="B204" s="223"/>
      <c r="C204" s="30"/>
      <c r="D204" s="27" t="s">
        <v>481</v>
      </c>
      <c r="E204" s="28" t="s">
        <v>37</v>
      </c>
      <c r="F204" s="29">
        <v>3.96</v>
      </c>
      <c r="G204" s="34"/>
      <c r="H204" s="20">
        <f t="shared" si="11"/>
        <v>0</v>
      </c>
    </row>
    <row r="205" spans="1:8" x14ac:dyDescent="0.2">
      <c r="A205" s="90" t="s">
        <v>482</v>
      </c>
      <c r="B205" s="223"/>
      <c r="C205" s="30"/>
      <c r="D205" s="27" t="s">
        <v>483</v>
      </c>
      <c r="E205" s="28" t="s">
        <v>37</v>
      </c>
      <c r="F205" s="29">
        <v>4.95</v>
      </c>
      <c r="G205" s="34"/>
      <c r="H205" s="20">
        <f t="shared" si="11"/>
        <v>0</v>
      </c>
    </row>
    <row r="206" spans="1:8" ht="33.75" x14ac:dyDescent="0.2">
      <c r="A206" s="90" t="s">
        <v>484</v>
      </c>
      <c r="B206" s="223"/>
      <c r="C206" s="30"/>
      <c r="D206" s="27" t="s">
        <v>485</v>
      </c>
      <c r="E206" s="28" t="s">
        <v>37</v>
      </c>
      <c r="F206" s="29">
        <v>5.52</v>
      </c>
      <c r="G206" s="34"/>
      <c r="H206" s="20">
        <f t="shared" si="11"/>
        <v>0</v>
      </c>
    </row>
    <row r="207" spans="1:8" ht="33.75" x14ac:dyDescent="0.2">
      <c r="A207" s="90" t="s">
        <v>486</v>
      </c>
      <c r="B207" s="223"/>
      <c r="C207" s="30"/>
      <c r="D207" s="27" t="s">
        <v>487</v>
      </c>
      <c r="E207" s="28" t="s">
        <v>37</v>
      </c>
      <c r="F207" s="29">
        <v>8.93</v>
      </c>
      <c r="G207" s="34"/>
      <c r="H207" s="20">
        <f t="shared" si="11"/>
        <v>0</v>
      </c>
    </row>
    <row r="208" spans="1:8" ht="45" x14ac:dyDescent="0.2">
      <c r="A208" s="90" t="s">
        <v>488</v>
      </c>
      <c r="B208" s="223"/>
      <c r="C208" s="30"/>
      <c r="D208" s="27" t="s">
        <v>489</v>
      </c>
      <c r="E208" s="28" t="s">
        <v>37</v>
      </c>
      <c r="F208" s="29">
        <v>6.8150000000000004</v>
      </c>
      <c r="G208" s="34"/>
      <c r="H208" s="20">
        <f t="shared" si="11"/>
        <v>0</v>
      </c>
    </row>
    <row r="209" spans="1:8" ht="33.75" x14ac:dyDescent="0.2">
      <c r="A209" s="90" t="s">
        <v>490</v>
      </c>
      <c r="B209" s="223"/>
      <c r="C209" s="30"/>
      <c r="D209" s="27" t="s">
        <v>491</v>
      </c>
      <c r="E209" s="28" t="s">
        <v>37</v>
      </c>
      <c r="F209" s="29">
        <v>3.9950000000000001</v>
      </c>
      <c r="G209" s="34"/>
      <c r="H209" s="20">
        <f t="shared" si="11"/>
        <v>0</v>
      </c>
    </row>
    <row r="210" spans="1:8" ht="33.75" x14ac:dyDescent="0.2">
      <c r="A210" s="90" t="s">
        <v>492</v>
      </c>
      <c r="B210" s="223"/>
      <c r="C210" s="30"/>
      <c r="D210" s="27" t="s">
        <v>493</v>
      </c>
      <c r="E210" s="28" t="s">
        <v>37</v>
      </c>
      <c r="F210" s="29">
        <v>8.8450000000000006</v>
      </c>
      <c r="G210" s="34"/>
      <c r="H210" s="20">
        <f t="shared" si="11"/>
        <v>0</v>
      </c>
    </row>
    <row r="211" spans="1:8" ht="45" x14ac:dyDescent="0.2">
      <c r="A211" s="90" t="s">
        <v>494</v>
      </c>
      <c r="B211" s="223"/>
      <c r="C211" s="30"/>
      <c r="D211" s="27" t="s">
        <v>495</v>
      </c>
      <c r="E211" s="28" t="s">
        <v>37</v>
      </c>
      <c r="F211" s="29">
        <v>3.2450000000000001</v>
      </c>
      <c r="G211" s="34"/>
      <c r="H211" s="20">
        <f t="shared" si="11"/>
        <v>0</v>
      </c>
    </row>
    <row r="212" spans="1:8" ht="45" x14ac:dyDescent="0.2">
      <c r="A212" s="90" t="s">
        <v>496</v>
      </c>
      <c r="B212" s="223"/>
      <c r="C212" s="30"/>
      <c r="D212" s="27" t="s">
        <v>497</v>
      </c>
      <c r="E212" s="28" t="s">
        <v>37</v>
      </c>
      <c r="F212" s="29">
        <v>5.0149999999999997</v>
      </c>
      <c r="G212" s="34"/>
      <c r="H212" s="20">
        <f t="shared" si="11"/>
        <v>0</v>
      </c>
    </row>
    <row r="213" spans="1:8" ht="33.75" x14ac:dyDescent="0.2">
      <c r="A213" s="90" t="s">
        <v>498</v>
      </c>
      <c r="B213" s="223"/>
      <c r="C213" s="30"/>
      <c r="D213" s="27" t="s">
        <v>499</v>
      </c>
      <c r="E213" s="28" t="s">
        <v>37</v>
      </c>
      <c r="F213" s="29">
        <v>17.82</v>
      </c>
      <c r="G213" s="34"/>
      <c r="H213" s="20">
        <f t="shared" si="11"/>
        <v>0</v>
      </c>
    </row>
    <row r="214" spans="1:8" ht="45" x14ac:dyDescent="0.2">
      <c r="A214" s="90" t="s">
        <v>500</v>
      </c>
      <c r="B214" s="223"/>
      <c r="C214" s="30"/>
      <c r="D214" s="27" t="s">
        <v>501</v>
      </c>
      <c r="E214" s="28" t="s">
        <v>37</v>
      </c>
      <c r="F214" s="29">
        <v>7.92</v>
      </c>
      <c r="G214" s="34"/>
      <c r="H214" s="20">
        <f t="shared" si="11"/>
        <v>0</v>
      </c>
    </row>
    <row r="215" spans="1:8" ht="33.75" x14ac:dyDescent="0.2">
      <c r="A215" s="90" t="s">
        <v>502</v>
      </c>
      <c r="B215" s="223"/>
      <c r="C215" s="30"/>
      <c r="D215" s="27" t="s">
        <v>503</v>
      </c>
      <c r="E215" s="28" t="s">
        <v>37</v>
      </c>
      <c r="F215" s="29">
        <v>6.2350000000000003</v>
      </c>
      <c r="G215" s="34"/>
      <c r="H215" s="20">
        <f t="shared" si="11"/>
        <v>0</v>
      </c>
    </row>
    <row r="216" spans="1:8" ht="33.75" x14ac:dyDescent="0.2">
      <c r="A216" s="90" t="s">
        <v>504</v>
      </c>
      <c r="B216" s="223"/>
      <c r="C216" s="30"/>
      <c r="D216" s="27" t="s">
        <v>505</v>
      </c>
      <c r="E216" s="28" t="s">
        <v>37</v>
      </c>
      <c r="F216" s="29">
        <v>8.8450000000000006</v>
      </c>
      <c r="G216" s="34"/>
      <c r="H216" s="20">
        <f t="shared" si="11"/>
        <v>0</v>
      </c>
    </row>
    <row r="217" spans="1:8" ht="45" x14ac:dyDescent="0.2">
      <c r="A217" s="90" t="s">
        <v>506</v>
      </c>
      <c r="B217" s="223"/>
      <c r="C217" s="30"/>
      <c r="D217" s="27" t="s">
        <v>507</v>
      </c>
      <c r="E217" s="28" t="s">
        <v>37</v>
      </c>
      <c r="F217" s="29">
        <v>5.7949999999999999</v>
      </c>
      <c r="G217" s="34"/>
      <c r="H217" s="20">
        <f t="shared" si="11"/>
        <v>0</v>
      </c>
    </row>
    <row r="218" spans="1:8" ht="45" x14ac:dyDescent="0.2">
      <c r="A218" s="90" t="s">
        <v>508</v>
      </c>
      <c r="B218" s="223"/>
      <c r="C218" s="30"/>
      <c r="D218" s="27" t="s">
        <v>509</v>
      </c>
      <c r="E218" s="28" t="s">
        <v>37</v>
      </c>
      <c r="F218" s="29">
        <v>8.36</v>
      </c>
      <c r="G218" s="34"/>
      <c r="H218" s="20">
        <f t="shared" si="11"/>
        <v>0</v>
      </c>
    </row>
    <row r="219" spans="1:8" ht="45" x14ac:dyDescent="0.2">
      <c r="A219" s="90" t="s">
        <v>510</v>
      </c>
      <c r="B219" s="223"/>
      <c r="C219" s="30"/>
      <c r="D219" s="27" t="s">
        <v>511</v>
      </c>
      <c r="E219" s="28" t="s">
        <v>37</v>
      </c>
      <c r="F219" s="29">
        <v>27.72</v>
      </c>
      <c r="G219" s="34"/>
      <c r="H219" s="20">
        <f t="shared" si="11"/>
        <v>0</v>
      </c>
    </row>
    <row r="220" spans="1:8" ht="45" x14ac:dyDescent="0.2">
      <c r="A220" s="90" t="s">
        <v>512</v>
      </c>
      <c r="B220" s="223"/>
      <c r="C220" s="30"/>
      <c r="D220" s="27" t="s">
        <v>513</v>
      </c>
      <c r="E220" s="28" t="s">
        <v>37</v>
      </c>
      <c r="F220" s="29">
        <v>5.94</v>
      </c>
      <c r="G220" s="34"/>
      <c r="H220" s="20">
        <f t="shared" si="11"/>
        <v>0</v>
      </c>
    </row>
    <row r="221" spans="1:8" ht="45" x14ac:dyDescent="0.2">
      <c r="A221" s="90" t="s">
        <v>514</v>
      </c>
      <c r="B221" s="223"/>
      <c r="C221" s="30"/>
      <c r="D221" s="27" t="s">
        <v>515</v>
      </c>
      <c r="E221" s="28" t="s">
        <v>37</v>
      </c>
      <c r="F221" s="29">
        <v>3.52</v>
      </c>
      <c r="G221" s="34"/>
      <c r="H221" s="20">
        <f t="shared" si="11"/>
        <v>0</v>
      </c>
    </row>
    <row r="222" spans="1:8" ht="45" x14ac:dyDescent="0.2">
      <c r="A222" s="90" t="s">
        <v>516</v>
      </c>
      <c r="B222" s="223"/>
      <c r="C222" s="30"/>
      <c r="D222" s="27" t="s">
        <v>517</v>
      </c>
      <c r="E222" s="28" t="s">
        <v>37</v>
      </c>
      <c r="F222" s="29">
        <v>29.7</v>
      </c>
      <c r="G222" s="34"/>
      <c r="H222" s="20">
        <f t="shared" si="11"/>
        <v>0</v>
      </c>
    </row>
    <row r="223" spans="1:8" ht="45" x14ac:dyDescent="0.2">
      <c r="A223" s="90" t="s">
        <v>518</v>
      </c>
      <c r="B223" s="223"/>
      <c r="C223" s="30"/>
      <c r="D223" s="27" t="s">
        <v>519</v>
      </c>
      <c r="E223" s="28" t="s">
        <v>37</v>
      </c>
      <c r="F223" s="29">
        <v>11.88</v>
      </c>
      <c r="G223" s="34"/>
      <c r="H223" s="20">
        <f t="shared" si="11"/>
        <v>0</v>
      </c>
    </row>
    <row r="224" spans="1:8" ht="45" x14ac:dyDescent="0.2">
      <c r="A224" s="90" t="s">
        <v>520</v>
      </c>
      <c r="B224" s="223"/>
      <c r="C224" s="30"/>
      <c r="D224" s="27" t="s">
        <v>521</v>
      </c>
      <c r="E224" s="28" t="s">
        <v>37</v>
      </c>
      <c r="F224" s="29">
        <v>3.96</v>
      </c>
      <c r="G224" s="34"/>
      <c r="H224" s="20">
        <f t="shared" si="11"/>
        <v>0</v>
      </c>
    </row>
    <row r="225" spans="1:8" ht="45" x14ac:dyDescent="0.2">
      <c r="A225" s="90" t="s">
        <v>522</v>
      </c>
      <c r="B225" s="223"/>
      <c r="C225" s="30"/>
      <c r="D225" s="27" t="s">
        <v>523</v>
      </c>
      <c r="E225" s="28" t="s">
        <v>37</v>
      </c>
      <c r="F225" s="29">
        <v>5.94</v>
      </c>
      <c r="G225" s="34"/>
      <c r="H225" s="20">
        <f t="shared" si="11"/>
        <v>0</v>
      </c>
    </row>
    <row r="226" spans="1:8" ht="45" x14ac:dyDescent="0.2">
      <c r="A226" s="90" t="s">
        <v>524</v>
      </c>
      <c r="B226" s="223"/>
      <c r="C226" s="30"/>
      <c r="D226" s="27" t="s">
        <v>525</v>
      </c>
      <c r="E226" s="28" t="s">
        <v>37</v>
      </c>
      <c r="F226" s="29">
        <v>9.68</v>
      </c>
      <c r="G226" s="34"/>
      <c r="H226" s="20">
        <f t="shared" si="11"/>
        <v>0</v>
      </c>
    </row>
    <row r="227" spans="1:8" ht="45" x14ac:dyDescent="0.2">
      <c r="A227" s="90" t="s">
        <v>526</v>
      </c>
      <c r="B227" s="223"/>
      <c r="C227" s="30"/>
      <c r="D227" s="27" t="s">
        <v>527</v>
      </c>
      <c r="E227" s="28" t="s">
        <v>37</v>
      </c>
      <c r="F227" s="29">
        <v>4.84</v>
      </c>
      <c r="G227" s="34"/>
      <c r="H227" s="20">
        <f t="shared" si="11"/>
        <v>0</v>
      </c>
    </row>
    <row r="228" spans="1:8" ht="45" x14ac:dyDescent="0.2">
      <c r="A228" s="90" t="s">
        <v>528</v>
      </c>
      <c r="B228" s="223"/>
      <c r="C228" s="30"/>
      <c r="D228" s="27" t="s">
        <v>529</v>
      </c>
      <c r="E228" s="28" t="s">
        <v>37</v>
      </c>
      <c r="F228" s="29">
        <v>5.5</v>
      </c>
      <c r="G228" s="34"/>
      <c r="H228" s="20">
        <f t="shared" ref="H228:H246" si="12">F228*G228</f>
        <v>0</v>
      </c>
    </row>
    <row r="229" spans="1:8" ht="33.75" x14ac:dyDescent="0.2">
      <c r="A229" s="90" t="s">
        <v>530</v>
      </c>
      <c r="B229" s="223"/>
      <c r="C229" s="30"/>
      <c r="D229" s="27" t="s">
        <v>531</v>
      </c>
      <c r="E229" s="28" t="s">
        <v>37</v>
      </c>
      <c r="F229" s="29">
        <v>5.94</v>
      </c>
      <c r="G229" s="34"/>
      <c r="H229" s="20">
        <f t="shared" si="12"/>
        <v>0</v>
      </c>
    </row>
    <row r="230" spans="1:8" ht="33.75" x14ac:dyDescent="0.2">
      <c r="A230" s="90" t="s">
        <v>532</v>
      </c>
      <c r="B230" s="223"/>
      <c r="C230" s="30"/>
      <c r="D230" s="27" t="s">
        <v>533</v>
      </c>
      <c r="E230" s="28" t="s">
        <v>37</v>
      </c>
      <c r="F230" s="29">
        <v>1.98</v>
      </c>
      <c r="G230" s="34"/>
      <c r="H230" s="20">
        <f t="shared" si="12"/>
        <v>0</v>
      </c>
    </row>
    <row r="231" spans="1:8" ht="45" x14ac:dyDescent="0.2">
      <c r="A231" s="90" t="s">
        <v>534</v>
      </c>
      <c r="B231" s="223"/>
      <c r="C231" s="30"/>
      <c r="D231" s="27" t="s">
        <v>535</v>
      </c>
      <c r="E231" s="28" t="s">
        <v>37</v>
      </c>
      <c r="F231" s="29">
        <v>3.96</v>
      </c>
      <c r="G231" s="34"/>
      <c r="H231" s="20">
        <f t="shared" si="12"/>
        <v>0</v>
      </c>
    </row>
    <row r="232" spans="1:8" ht="33.75" x14ac:dyDescent="0.2">
      <c r="A232" s="90" t="s">
        <v>536</v>
      </c>
      <c r="B232" s="223"/>
      <c r="C232" s="30"/>
      <c r="D232" s="27" t="s">
        <v>537</v>
      </c>
      <c r="E232" s="28" t="s">
        <v>37</v>
      </c>
      <c r="F232" s="29">
        <v>3.08</v>
      </c>
      <c r="G232" s="34"/>
      <c r="H232" s="20">
        <f t="shared" si="12"/>
        <v>0</v>
      </c>
    </row>
    <row r="233" spans="1:8" ht="33.75" x14ac:dyDescent="0.2">
      <c r="A233" s="90" t="s">
        <v>538</v>
      </c>
      <c r="B233" s="223"/>
      <c r="C233" s="30"/>
      <c r="D233" s="27" t="s">
        <v>539</v>
      </c>
      <c r="E233" s="28" t="s">
        <v>37</v>
      </c>
      <c r="F233" s="29">
        <v>3.74</v>
      </c>
      <c r="G233" s="34"/>
      <c r="H233" s="20">
        <f t="shared" si="12"/>
        <v>0</v>
      </c>
    </row>
    <row r="234" spans="1:8" ht="22.5" x14ac:dyDescent="0.2">
      <c r="A234" s="90" t="s">
        <v>540</v>
      </c>
      <c r="B234" s="223"/>
      <c r="C234" s="30"/>
      <c r="D234" s="27" t="s">
        <v>541</v>
      </c>
      <c r="E234" s="28" t="s">
        <v>37</v>
      </c>
      <c r="F234" s="29">
        <v>4.95</v>
      </c>
      <c r="G234" s="34"/>
      <c r="H234" s="20">
        <f t="shared" si="12"/>
        <v>0</v>
      </c>
    </row>
    <row r="235" spans="1:8" ht="33.75" x14ac:dyDescent="0.2">
      <c r="A235" s="90" t="s">
        <v>542</v>
      </c>
      <c r="B235" s="223"/>
      <c r="C235" s="30"/>
      <c r="D235" s="27" t="s">
        <v>543</v>
      </c>
      <c r="E235" s="28" t="s">
        <v>37</v>
      </c>
      <c r="F235" s="29">
        <v>4.84</v>
      </c>
      <c r="G235" s="34"/>
      <c r="H235" s="20">
        <f t="shared" si="12"/>
        <v>0</v>
      </c>
    </row>
    <row r="236" spans="1:8" ht="33.75" x14ac:dyDescent="0.2">
      <c r="A236" s="90" t="s">
        <v>544</v>
      </c>
      <c r="B236" s="223"/>
      <c r="C236" s="30"/>
      <c r="D236" s="27" t="s">
        <v>545</v>
      </c>
      <c r="E236" s="28" t="s">
        <v>37</v>
      </c>
      <c r="F236" s="29">
        <v>9.9</v>
      </c>
      <c r="G236" s="34"/>
      <c r="H236" s="20">
        <f t="shared" si="12"/>
        <v>0</v>
      </c>
    </row>
    <row r="237" spans="1:8" ht="33.75" x14ac:dyDescent="0.2">
      <c r="A237" s="90" t="s">
        <v>546</v>
      </c>
      <c r="B237" s="223"/>
      <c r="C237" s="30"/>
      <c r="D237" s="27" t="s">
        <v>547</v>
      </c>
      <c r="E237" s="28" t="s">
        <v>37</v>
      </c>
      <c r="F237" s="29">
        <v>8.8450000000000006</v>
      </c>
      <c r="G237" s="34"/>
      <c r="H237" s="20">
        <f t="shared" si="12"/>
        <v>0</v>
      </c>
    </row>
    <row r="238" spans="1:8" ht="33.75" x14ac:dyDescent="0.2">
      <c r="A238" s="90" t="s">
        <v>548</v>
      </c>
      <c r="B238" s="223"/>
      <c r="C238" s="30"/>
      <c r="D238" s="27" t="s">
        <v>549</v>
      </c>
      <c r="E238" s="28" t="s">
        <v>37</v>
      </c>
      <c r="F238" s="29">
        <v>8.36</v>
      </c>
      <c r="G238" s="34"/>
      <c r="H238" s="20">
        <f t="shared" si="12"/>
        <v>0</v>
      </c>
    </row>
    <row r="239" spans="1:8" ht="45" x14ac:dyDescent="0.2">
      <c r="A239" s="90" t="s">
        <v>550</v>
      </c>
      <c r="B239" s="223"/>
      <c r="C239" s="30"/>
      <c r="D239" s="27" t="s">
        <v>551</v>
      </c>
      <c r="E239" s="28" t="s">
        <v>37</v>
      </c>
      <c r="F239" s="29">
        <v>5.7949999999999999</v>
      </c>
      <c r="G239" s="34"/>
      <c r="H239" s="20">
        <f t="shared" si="12"/>
        <v>0</v>
      </c>
    </row>
    <row r="240" spans="1:8" ht="33.75" x14ac:dyDescent="0.2">
      <c r="A240" s="90" t="s">
        <v>552</v>
      </c>
      <c r="B240" s="223"/>
      <c r="C240" s="30"/>
      <c r="D240" s="27" t="s">
        <v>553</v>
      </c>
      <c r="E240" s="28" t="s">
        <v>37</v>
      </c>
      <c r="F240" s="29">
        <v>5.94</v>
      </c>
      <c r="G240" s="34"/>
      <c r="H240" s="20">
        <f t="shared" si="12"/>
        <v>0</v>
      </c>
    </row>
    <row r="241" spans="1:8" ht="45" x14ac:dyDescent="0.2">
      <c r="A241" s="90" t="s">
        <v>554</v>
      </c>
      <c r="B241" s="223"/>
      <c r="C241" s="30"/>
      <c r="D241" s="27" t="s">
        <v>555</v>
      </c>
      <c r="E241" s="28" t="s">
        <v>37</v>
      </c>
      <c r="F241" s="29">
        <v>7.67</v>
      </c>
      <c r="G241" s="34"/>
      <c r="H241" s="20">
        <f t="shared" si="12"/>
        <v>0</v>
      </c>
    </row>
    <row r="242" spans="1:8" ht="45" x14ac:dyDescent="0.2">
      <c r="A242" s="90" t="s">
        <v>556</v>
      </c>
      <c r="B242" s="223"/>
      <c r="C242" s="30"/>
      <c r="D242" s="27" t="s">
        <v>557</v>
      </c>
      <c r="E242" s="28" t="s">
        <v>37</v>
      </c>
      <c r="F242" s="29">
        <v>25.664999999999999</v>
      </c>
      <c r="G242" s="34"/>
      <c r="H242" s="20">
        <f t="shared" si="12"/>
        <v>0</v>
      </c>
    </row>
    <row r="243" spans="1:8" ht="22.5" x14ac:dyDescent="0.2">
      <c r="A243" s="90" t="s">
        <v>558</v>
      </c>
      <c r="B243" s="223"/>
      <c r="C243" s="30"/>
      <c r="D243" s="27" t="s">
        <v>559</v>
      </c>
      <c r="E243" s="28" t="s">
        <v>37</v>
      </c>
      <c r="F243" s="29">
        <v>3.96</v>
      </c>
      <c r="G243" s="34"/>
      <c r="H243" s="20">
        <f t="shared" si="12"/>
        <v>0</v>
      </c>
    </row>
    <row r="244" spans="1:8" x14ac:dyDescent="0.2">
      <c r="A244" s="90" t="s">
        <v>560</v>
      </c>
      <c r="B244" s="223"/>
      <c r="C244" s="30"/>
      <c r="D244" s="27" t="s">
        <v>561</v>
      </c>
      <c r="E244" s="28" t="s">
        <v>37</v>
      </c>
      <c r="F244" s="29">
        <v>116.5735</v>
      </c>
      <c r="G244" s="34"/>
      <c r="H244" s="20">
        <f t="shared" si="12"/>
        <v>0</v>
      </c>
    </row>
    <row r="245" spans="1:8" x14ac:dyDescent="0.2">
      <c r="A245" s="90" t="s">
        <v>562</v>
      </c>
      <c r="B245" s="223"/>
      <c r="C245" s="30"/>
      <c r="D245" s="27" t="s">
        <v>563</v>
      </c>
      <c r="E245" s="28" t="s">
        <v>37</v>
      </c>
      <c r="F245" s="29">
        <v>2.5</v>
      </c>
      <c r="G245" s="34"/>
      <c r="H245" s="20">
        <f t="shared" si="12"/>
        <v>0</v>
      </c>
    </row>
    <row r="246" spans="1:8" x14ac:dyDescent="0.2">
      <c r="A246" s="90" t="s">
        <v>564</v>
      </c>
      <c r="B246" s="223"/>
      <c r="C246" s="30"/>
      <c r="D246" s="27" t="s">
        <v>565</v>
      </c>
      <c r="E246" s="28" t="s">
        <v>37</v>
      </c>
      <c r="F246" s="29">
        <v>2.2999999999999998</v>
      </c>
      <c r="G246" s="34"/>
      <c r="H246" s="20">
        <f t="shared" si="12"/>
        <v>0</v>
      </c>
    </row>
    <row r="247" spans="1:8" x14ac:dyDescent="0.2">
      <c r="A247" s="70" t="s">
        <v>1849</v>
      </c>
      <c r="B247" s="223"/>
      <c r="C247" s="64" t="s">
        <v>1838</v>
      </c>
      <c r="D247" s="32" t="s">
        <v>566</v>
      </c>
      <c r="E247" s="33"/>
      <c r="F247" s="33"/>
      <c r="G247" s="35"/>
      <c r="H247" s="36"/>
    </row>
    <row r="248" spans="1:8" x14ac:dyDescent="0.2">
      <c r="A248" s="90" t="s">
        <v>567</v>
      </c>
      <c r="B248" s="223"/>
      <c r="C248" s="30"/>
      <c r="D248" s="27" t="s">
        <v>568</v>
      </c>
      <c r="E248" s="28" t="s">
        <v>37</v>
      </c>
      <c r="F248" s="29">
        <v>10.8</v>
      </c>
      <c r="G248" s="34"/>
      <c r="H248" s="20">
        <f>F248*G248</f>
        <v>0</v>
      </c>
    </row>
    <row r="249" spans="1:8" x14ac:dyDescent="0.2">
      <c r="A249" s="90" t="s">
        <v>569</v>
      </c>
      <c r="B249" s="223"/>
      <c r="C249" s="30"/>
      <c r="D249" s="150" t="s">
        <v>570</v>
      </c>
      <c r="E249" s="151" t="s">
        <v>37</v>
      </c>
      <c r="F249" s="152">
        <v>543.00099999999998</v>
      </c>
      <c r="G249" s="153"/>
      <c r="H249" s="154">
        <f>F249*G249</f>
        <v>0</v>
      </c>
    </row>
    <row r="250" spans="1:8" x14ac:dyDescent="0.2">
      <c r="A250" s="90" t="s">
        <v>571</v>
      </c>
      <c r="B250" s="223"/>
      <c r="C250" s="30"/>
      <c r="D250" s="150" t="s">
        <v>572</v>
      </c>
      <c r="E250" s="151" t="s">
        <v>37</v>
      </c>
      <c r="F250" s="152">
        <v>141.12190000000001</v>
      </c>
      <c r="G250" s="153"/>
      <c r="H250" s="154">
        <f>F250*G250</f>
        <v>0</v>
      </c>
    </row>
    <row r="251" spans="1:8" x14ac:dyDescent="0.2">
      <c r="A251" s="90" t="s">
        <v>573</v>
      </c>
      <c r="B251" s="223"/>
      <c r="C251" s="30"/>
      <c r="D251" s="150" t="s">
        <v>574</v>
      </c>
      <c r="E251" s="151" t="s">
        <v>37</v>
      </c>
      <c r="F251" s="152">
        <v>23.776</v>
      </c>
      <c r="G251" s="153"/>
      <c r="H251" s="154">
        <f>F251*G251</f>
        <v>0</v>
      </c>
    </row>
    <row r="252" spans="1:8" x14ac:dyDescent="0.2">
      <c r="A252" s="90" t="s">
        <v>575</v>
      </c>
      <c r="B252" s="224"/>
      <c r="C252" s="30"/>
      <c r="D252" s="150" t="s">
        <v>576</v>
      </c>
      <c r="E252" s="151" t="s">
        <v>37</v>
      </c>
      <c r="F252" s="174">
        <v>35</v>
      </c>
      <c r="G252" s="153"/>
      <c r="H252" s="154">
        <f>F252*G252</f>
        <v>0</v>
      </c>
    </row>
    <row r="253" spans="1:8" x14ac:dyDescent="0.2">
      <c r="A253" s="203" t="s">
        <v>1850</v>
      </c>
      <c r="B253" s="204"/>
      <c r="C253" s="204"/>
      <c r="D253" s="204"/>
      <c r="E253" s="204"/>
      <c r="F253" s="204"/>
      <c r="G253" s="204"/>
      <c r="H253" s="15">
        <f>SUM(H196:H246,H248:H252)</f>
        <v>0</v>
      </c>
    </row>
    <row r="254" spans="1:8" x14ac:dyDescent="0.2">
      <c r="A254" s="70" t="s">
        <v>1414</v>
      </c>
      <c r="B254" s="225" t="s">
        <v>1805</v>
      </c>
      <c r="C254" s="64" t="s">
        <v>1832</v>
      </c>
      <c r="D254" s="32" t="s">
        <v>365</v>
      </c>
      <c r="E254" s="33"/>
      <c r="F254" s="33"/>
      <c r="G254" s="35"/>
      <c r="H254" s="36"/>
    </row>
    <row r="255" spans="1:8" x14ac:dyDescent="0.2">
      <c r="A255" s="90" t="s">
        <v>366</v>
      </c>
      <c r="B255" s="226"/>
      <c r="C255" s="30"/>
      <c r="D255" s="27" t="s">
        <v>367</v>
      </c>
      <c r="E255" s="28" t="s">
        <v>33</v>
      </c>
      <c r="F255" s="29">
        <v>250</v>
      </c>
      <c r="G255" s="34"/>
      <c r="H255" s="20">
        <f>F255*G255</f>
        <v>0</v>
      </c>
    </row>
    <row r="256" spans="1:8" x14ac:dyDescent="0.2">
      <c r="A256" s="90" t="s">
        <v>368</v>
      </c>
      <c r="B256" s="226"/>
      <c r="C256" s="30"/>
      <c r="D256" s="27" t="s">
        <v>369</v>
      </c>
      <c r="E256" s="28" t="s">
        <v>33</v>
      </c>
      <c r="F256" s="29">
        <v>1282</v>
      </c>
      <c r="G256" s="34"/>
      <c r="H256" s="20">
        <f>F256*G256</f>
        <v>0</v>
      </c>
    </row>
    <row r="257" spans="1:8" x14ac:dyDescent="0.2">
      <c r="A257" s="90" t="s">
        <v>370</v>
      </c>
      <c r="B257" s="226"/>
      <c r="C257" s="30"/>
      <c r="D257" s="27" t="s">
        <v>371</v>
      </c>
      <c r="E257" s="28" t="s">
        <v>25</v>
      </c>
      <c r="F257" s="29">
        <v>3</v>
      </c>
      <c r="G257" s="34"/>
      <c r="H257" s="20">
        <f>F257*G257</f>
        <v>0</v>
      </c>
    </row>
    <row r="258" spans="1:8" x14ac:dyDescent="0.2">
      <c r="A258" s="90" t="s">
        <v>372</v>
      </c>
      <c r="B258" s="227"/>
      <c r="C258" s="30"/>
      <c r="D258" s="27" t="s">
        <v>373</v>
      </c>
      <c r="E258" s="28" t="s">
        <v>37</v>
      </c>
      <c r="F258" s="29">
        <v>8.8650000000000002</v>
      </c>
      <c r="G258" s="34"/>
      <c r="H258" s="20">
        <f>F258*G258</f>
        <v>0</v>
      </c>
    </row>
    <row r="259" spans="1:8" x14ac:dyDescent="0.2">
      <c r="A259" s="203" t="s">
        <v>1855</v>
      </c>
      <c r="B259" s="204"/>
      <c r="C259" s="204"/>
      <c r="D259" s="204"/>
      <c r="E259" s="204"/>
      <c r="F259" s="204"/>
      <c r="G259" s="204"/>
      <c r="H259" s="15">
        <f>SUM(H255:H258)</f>
        <v>0</v>
      </c>
    </row>
    <row r="260" spans="1:8" x14ac:dyDescent="0.2">
      <c r="A260" s="70" t="s">
        <v>1419</v>
      </c>
      <c r="B260" s="53"/>
      <c r="C260" s="31"/>
      <c r="D260" s="32" t="s">
        <v>374</v>
      </c>
      <c r="E260" s="33"/>
      <c r="F260" s="33"/>
      <c r="G260" s="35"/>
      <c r="H260" s="36"/>
    </row>
    <row r="261" spans="1:8" ht="12.75" customHeight="1" x14ac:dyDescent="0.2">
      <c r="A261" s="70" t="s">
        <v>1420</v>
      </c>
      <c r="B261" s="222" t="s">
        <v>1823</v>
      </c>
      <c r="C261" s="64" t="s">
        <v>1835</v>
      </c>
      <c r="D261" s="32" t="s">
        <v>375</v>
      </c>
      <c r="E261" s="33"/>
      <c r="F261" s="33"/>
      <c r="G261" s="35"/>
      <c r="H261" s="36"/>
    </row>
    <row r="262" spans="1:8" ht="22.5" x14ac:dyDescent="0.2">
      <c r="A262" s="90" t="s">
        <v>376</v>
      </c>
      <c r="B262" s="223"/>
      <c r="C262" s="30"/>
      <c r="D262" s="27" t="s">
        <v>46</v>
      </c>
      <c r="E262" s="28" t="s">
        <v>43</v>
      </c>
      <c r="F262" s="29">
        <v>1473.183</v>
      </c>
      <c r="G262" s="34"/>
      <c r="H262" s="20">
        <f t="shared" ref="H262:H272" si="13">F262*G262</f>
        <v>0</v>
      </c>
    </row>
    <row r="263" spans="1:8" ht="33.75" x14ac:dyDescent="0.2">
      <c r="A263" s="90" t="s">
        <v>377</v>
      </c>
      <c r="B263" s="223"/>
      <c r="C263" s="30"/>
      <c r="D263" s="27" t="s">
        <v>378</v>
      </c>
      <c r="E263" s="28" t="s">
        <v>43</v>
      </c>
      <c r="F263" s="29">
        <v>736.5915</v>
      </c>
      <c r="G263" s="34"/>
      <c r="H263" s="20">
        <f t="shared" si="13"/>
        <v>0</v>
      </c>
    </row>
    <row r="264" spans="1:8" x14ac:dyDescent="0.2">
      <c r="A264" s="90" t="s">
        <v>379</v>
      </c>
      <c r="B264" s="223"/>
      <c r="C264" s="30"/>
      <c r="D264" s="27" t="s">
        <v>380</v>
      </c>
      <c r="E264" s="28" t="s">
        <v>37</v>
      </c>
      <c r="F264" s="29">
        <v>4910.6099999999997</v>
      </c>
      <c r="G264" s="34"/>
      <c r="H264" s="20">
        <f t="shared" si="13"/>
        <v>0</v>
      </c>
    </row>
    <row r="265" spans="1:8" ht="33.75" x14ac:dyDescent="0.2">
      <c r="A265" s="90" t="s">
        <v>381</v>
      </c>
      <c r="B265" s="223"/>
      <c r="C265" s="30"/>
      <c r="D265" s="27" t="s">
        <v>382</v>
      </c>
      <c r="E265" s="28" t="s">
        <v>37</v>
      </c>
      <c r="F265" s="29">
        <v>3640.88</v>
      </c>
      <c r="G265" s="34"/>
      <c r="H265" s="20">
        <f t="shared" si="13"/>
        <v>0</v>
      </c>
    </row>
    <row r="266" spans="1:8" ht="33.75" x14ac:dyDescent="0.2">
      <c r="A266" s="90" t="s">
        <v>383</v>
      </c>
      <c r="B266" s="223"/>
      <c r="C266" s="30"/>
      <c r="D266" s="27" t="s">
        <v>384</v>
      </c>
      <c r="E266" s="28" t="s">
        <v>37</v>
      </c>
      <c r="F266" s="29">
        <v>970.1</v>
      </c>
      <c r="G266" s="34"/>
      <c r="H266" s="20">
        <f t="shared" si="13"/>
        <v>0</v>
      </c>
    </row>
    <row r="267" spans="1:8" ht="22.5" x14ac:dyDescent="0.2">
      <c r="A267" s="90" t="s">
        <v>385</v>
      </c>
      <c r="B267" s="223"/>
      <c r="C267" s="30"/>
      <c r="D267" s="27" t="s">
        <v>386</v>
      </c>
      <c r="E267" s="28" t="s">
        <v>37</v>
      </c>
      <c r="F267" s="29">
        <v>299.63</v>
      </c>
      <c r="G267" s="34"/>
      <c r="H267" s="20">
        <f t="shared" si="13"/>
        <v>0</v>
      </c>
    </row>
    <row r="268" spans="1:8" x14ac:dyDescent="0.2">
      <c r="A268" s="90" t="s">
        <v>387</v>
      </c>
      <c r="B268" s="223"/>
      <c r="C268" s="30"/>
      <c r="D268" s="27" t="s">
        <v>388</v>
      </c>
      <c r="E268" s="28" t="s">
        <v>37</v>
      </c>
      <c r="F268" s="29">
        <v>4910.6099999999997</v>
      </c>
      <c r="G268" s="34"/>
      <c r="H268" s="20">
        <f t="shared" si="13"/>
        <v>0</v>
      </c>
    </row>
    <row r="269" spans="1:8" ht="22.5" x14ac:dyDescent="0.2">
      <c r="A269" s="90" t="s">
        <v>389</v>
      </c>
      <c r="B269" s="223"/>
      <c r="C269" s="30"/>
      <c r="D269" s="27" t="s">
        <v>390</v>
      </c>
      <c r="E269" s="28" t="s">
        <v>37</v>
      </c>
      <c r="F269" s="29">
        <v>299.63</v>
      </c>
      <c r="G269" s="34"/>
      <c r="H269" s="20">
        <f t="shared" si="13"/>
        <v>0</v>
      </c>
    </row>
    <row r="270" spans="1:8" ht="22.5" x14ac:dyDescent="0.2">
      <c r="A270" s="90" t="s">
        <v>391</v>
      </c>
      <c r="B270" s="223"/>
      <c r="C270" s="30"/>
      <c r="D270" s="27" t="s">
        <v>392</v>
      </c>
      <c r="E270" s="28" t="s">
        <v>37</v>
      </c>
      <c r="F270" s="29">
        <v>2087.6999999999998</v>
      </c>
      <c r="G270" s="34"/>
      <c r="H270" s="20">
        <f t="shared" si="13"/>
        <v>0</v>
      </c>
    </row>
    <row r="271" spans="1:8" ht="22.5" x14ac:dyDescent="0.2">
      <c r="A271" s="90" t="s">
        <v>393</v>
      </c>
      <c r="B271" s="223"/>
      <c r="C271" s="30"/>
      <c r="D271" s="27" t="s">
        <v>394</v>
      </c>
      <c r="E271" s="28" t="s">
        <v>37</v>
      </c>
      <c r="F271" s="29">
        <v>1946.98</v>
      </c>
      <c r="G271" s="34"/>
      <c r="H271" s="20">
        <f t="shared" si="13"/>
        <v>0</v>
      </c>
    </row>
    <row r="272" spans="1:8" ht="22.5" x14ac:dyDescent="0.2">
      <c r="A272" s="90" t="s">
        <v>395</v>
      </c>
      <c r="B272" s="223"/>
      <c r="C272" s="30"/>
      <c r="D272" s="27" t="s">
        <v>396</v>
      </c>
      <c r="E272" s="28" t="s">
        <v>37</v>
      </c>
      <c r="F272" s="29">
        <v>576.29999999999995</v>
      </c>
      <c r="G272" s="34"/>
      <c r="H272" s="20">
        <f t="shared" si="13"/>
        <v>0</v>
      </c>
    </row>
    <row r="273" spans="1:8" ht="22.5" x14ac:dyDescent="0.2">
      <c r="A273" s="70" t="s">
        <v>1421</v>
      </c>
      <c r="B273" s="223"/>
      <c r="C273" s="67" t="s">
        <v>1836</v>
      </c>
      <c r="D273" s="32" t="s">
        <v>397</v>
      </c>
      <c r="E273" s="33"/>
      <c r="F273" s="33"/>
      <c r="G273" s="35"/>
      <c r="H273" s="36"/>
    </row>
    <row r="274" spans="1:8" ht="33.75" x14ac:dyDescent="0.2">
      <c r="A274" s="90" t="s">
        <v>398</v>
      </c>
      <c r="B274" s="223"/>
      <c r="C274" s="30"/>
      <c r="D274" s="27" t="s">
        <v>399</v>
      </c>
      <c r="E274" s="28" t="s">
        <v>37</v>
      </c>
      <c r="F274" s="29">
        <v>1741.5</v>
      </c>
      <c r="G274" s="34"/>
      <c r="H274" s="20">
        <f t="shared" ref="H274:H279" si="14">F274*G274</f>
        <v>0</v>
      </c>
    </row>
    <row r="275" spans="1:8" ht="33.75" x14ac:dyDescent="0.2">
      <c r="A275" s="90" t="s">
        <v>400</v>
      </c>
      <c r="B275" s="223"/>
      <c r="C275" s="30"/>
      <c r="D275" s="27" t="s">
        <v>401</v>
      </c>
      <c r="E275" s="28" t="s">
        <v>37</v>
      </c>
      <c r="F275" s="29">
        <v>171</v>
      </c>
      <c r="G275" s="34"/>
      <c r="H275" s="20">
        <f t="shared" si="14"/>
        <v>0</v>
      </c>
    </row>
    <row r="276" spans="1:8" x14ac:dyDescent="0.2">
      <c r="A276" s="90" t="s">
        <v>402</v>
      </c>
      <c r="B276" s="223"/>
      <c r="C276" s="30"/>
      <c r="D276" s="27" t="s">
        <v>388</v>
      </c>
      <c r="E276" s="28" t="s">
        <v>37</v>
      </c>
      <c r="F276" s="29">
        <v>1912.5</v>
      </c>
      <c r="G276" s="34"/>
      <c r="H276" s="20">
        <f t="shared" si="14"/>
        <v>0</v>
      </c>
    </row>
    <row r="277" spans="1:8" x14ac:dyDescent="0.2">
      <c r="A277" s="90" t="s">
        <v>403</v>
      </c>
      <c r="B277" s="223"/>
      <c r="C277" s="30"/>
      <c r="D277" s="27" t="s">
        <v>404</v>
      </c>
      <c r="E277" s="28" t="s">
        <v>37</v>
      </c>
      <c r="F277" s="29">
        <v>171</v>
      </c>
      <c r="G277" s="34"/>
      <c r="H277" s="20">
        <f t="shared" si="14"/>
        <v>0</v>
      </c>
    </row>
    <row r="278" spans="1:8" x14ac:dyDescent="0.2">
      <c r="A278" s="90" t="s">
        <v>405</v>
      </c>
      <c r="B278" s="223"/>
      <c r="C278" s="30"/>
      <c r="D278" s="27" t="s">
        <v>406</v>
      </c>
      <c r="E278" s="28" t="s">
        <v>37</v>
      </c>
      <c r="F278" s="29">
        <v>1741.5</v>
      </c>
      <c r="G278" s="34"/>
      <c r="H278" s="20">
        <f t="shared" si="14"/>
        <v>0</v>
      </c>
    </row>
    <row r="279" spans="1:8" x14ac:dyDescent="0.2">
      <c r="A279" s="90" t="s">
        <v>407</v>
      </c>
      <c r="B279" s="223"/>
      <c r="C279" s="30"/>
      <c r="D279" s="27" t="s">
        <v>408</v>
      </c>
      <c r="E279" s="28" t="s">
        <v>37</v>
      </c>
      <c r="F279" s="29">
        <v>171</v>
      </c>
      <c r="G279" s="34"/>
      <c r="H279" s="20">
        <f t="shared" si="14"/>
        <v>0</v>
      </c>
    </row>
    <row r="280" spans="1:8" ht="22.5" customHeight="1" x14ac:dyDescent="0.2">
      <c r="A280" s="70" t="s">
        <v>1851</v>
      </c>
      <c r="B280" s="223"/>
      <c r="C280" s="67" t="s">
        <v>1836</v>
      </c>
      <c r="D280" s="32" t="s">
        <v>409</v>
      </c>
      <c r="E280" s="33"/>
      <c r="F280" s="33"/>
      <c r="G280" s="35"/>
      <c r="H280" s="36"/>
    </row>
    <row r="281" spans="1:8" x14ac:dyDescent="0.2">
      <c r="A281" s="90" t="s">
        <v>410</v>
      </c>
      <c r="B281" s="223"/>
      <c r="C281" s="30"/>
      <c r="D281" s="27" t="s">
        <v>411</v>
      </c>
      <c r="E281" s="28" t="s">
        <v>37</v>
      </c>
      <c r="F281" s="29">
        <v>551.6</v>
      </c>
      <c r="G281" s="34"/>
      <c r="H281" s="20">
        <f t="shared" ref="H281:H302" si="15">F281*G281</f>
        <v>0</v>
      </c>
    </row>
    <row r="282" spans="1:8" ht="22.5" x14ac:dyDescent="0.2">
      <c r="A282" s="90" t="s">
        <v>412</v>
      </c>
      <c r="B282" s="223"/>
      <c r="C282" s="30"/>
      <c r="D282" s="27" t="s">
        <v>413</v>
      </c>
      <c r="E282" s="28" t="s">
        <v>37</v>
      </c>
      <c r="F282" s="29">
        <v>46.4</v>
      </c>
      <c r="G282" s="34"/>
      <c r="H282" s="20">
        <f t="shared" si="15"/>
        <v>0</v>
      </c>
    </row>
    <row r="283" spans="1:8" x14ac:dyDescent="0.2">
      <c r="A283" s="90" t="s">
        <v>414</v>
      </c>
      <c r="B283" s="223"/>
      <c r="C283" s="30"/>
      <c r="D283" s="27" t="s">
        <v>415</v>
      </c>
      <c r="E283" s="28" t="s">
        <v>37</v>
      </c>
      <c r="F283" s="29">
        <v>246.8</v>
      </c>
      <c r="G283" s="34"/>
      <c r="H283" s="20">
        <f t="shared" si="15"/>
        <v>0</v>
      </c>
    </row>
    <row r="284" spans="1:8" ht="22.5" x14ac:dyDescent="0.2">
      <c r="A284" s="90" t="s">
        <v>416</v>
      </c>
      <c r="B284" s="223"/>
      <c r="C284" s="30"/>
      <c r="D284" s="27" t="s">
        <v>417</v>
      </c>
      <c r="E284" s="28" t="s">
        <v>37</v>
      </c>
      <c r="F284" s="29">
        <v>386.45699999999999</v>
      </c>
      <c r="G284" s="34"/>
      <c r="H284" s="20">
        <f t="shared" si="15"/>
        <v>0</v>
      </c>
    </row>
    <row r="285" spans="1:8" ht="22.5" x14ac:dyDescent="0.2">
      <c r="A285" s="90" t="s">
        <v>418</v>
      </c>
      <c r="B285" s="223"/>
      <c r="C285" s="30"/>
      <c r="D285" s="27" t="s">
        <v>419</v>
      </c>
      <c r="E285" s="28" t="s">
        <v>37</v>
      </c>
      <c r="F285" s="29">
        <v>196.3135</v>
      </c>
      <c r="G285" s="34"/>
      <c r="H285" s="20">
        <f t="shared" si="15"/>
        <v>0</v>
      </c>
    </row>
    <row r="286" spans="1:8" ht="22.5" x14ac:dyDescent="0.2">
      <c r="A286" s="90" t="s">
        <v>420</v>
      </c>
      <c r="B286" s="223"/>
      <c r="C286" s="30"/>
      <c r="D286" s="27" t="s">
        <v>421</v>
      </c>
      <c r="E286" s="28" t="s">
        <v>37</v>
      </c>
      <c r="F286" s="29">
        <v>367.77600000000001</v>
      </c>
      <c r="G286" s="34"/>
      <c r="H286" s="20">
        <f t="shared" si="15"/>
        <v>0</v>
      </c>
    </row>
    <row r="287" spans="1:8" x14ac:dyDescent="0.2">
      <c r="A287" s="90" t="s">
        <v>422</v>
      </c>
      <c r="B287" s="223"/>
      <c r="C287" s="30"/>
      <c r="D287" s="27" t="s">
        <v>423</v>
      </c>
      <c r="E287" s="28" t="s">
        <v>37</v>
      </c>
      <c r="F287" s="29">
        <v>950.54650000000004</v>
      </c>
      <c r="G287" s="34"/>
      <c r="H287" s="20">
        <f t="shared" si="15"/>
        <v>0</v>
      </c>
    </row>
    <row r="288" spans="1:8" x14ac:dyDescent="0.2">
      <c r="A288" s="90" t="s">
        <v>424</v>
      </c>
      <c r="B288" s="223"/>
      <c r="C288" s="30"/>
      <c r="D288" s="27" t="s">
        <v>425</v>
      </c>
      <c r="E288" s="28" t="s">
        <v>37</v>
      </c>
      <c r="F288" s="29">
        <v>68.180000000000007</v>
      </c>
      <c r="G288" s="34"/>
      <c r="H288" s="20">
        <f t="shared" si="15"/>
        <v>0</v>
      </c>
    </row>
    <row r="289" spans="1:8" ht="22.5" x14ac:dyDescent="0.2">
      <c r="A289" s="90" t="s">
        <v>426</v>
      </c>
      <c r="B289" s="223"/>
      <c r="C289" s="30"/>
      <c r="D289" s="27" t="s">
        <v>427</v>
      </c>
      <c r="E289" s="28" t="s">
        <v>37</v>
      </c>
      <c r="F289" s="29">
        <v>45</v>
      </c>
      <c r="G289" s="34"/>
      <c r="H289" s="20">
        <f t="shared" si="15"/>
        <v>0</v>
      </c>
    </row>
    <row r="290" spans="1:8" x14ac:dyDescent="0.2">
      <c r="A290" s="90" t="s">
        <v>428</v>
      </c>
      <c r="B290" s="223"/>
      <c r="C290" s="30"/>
      <c r="D290" s="27" t="s">
        <v>429</v>
      </c>
      <c r="E290" s="28" t="s">
        <v>24</v>
      </c>
      <c r="F290" s="29">
        <v>431.12</v>
      </c>
      <c r="G290" s="34"/>
      <c r="H290" s="20">
        <f t="shared" si="15"/>
        <v>0</v>
      </c>
    </row>
    <row r="291" spans="1:8" x14ac:dyDescent="0.2">
      <c r="A291" s="90" t="s">
        <v>430</v>
      </c>
      <c r="B291" s="223"/>
      <c r="C291" s="30"/>
      <c r="D291" s="27" t="s">
        <v>431</v>
      </c>
      <c r="E291" s="28" t="s">
        <v>37</v>
      </c>
      <c r="F291" s="29">
        <v>418.9</v>
      </c>
      <c r="G291" s="34"/>
      <c r="H291" s="20">
        <f t="shared" si="15"/>
        <v>0</v>
      </c>
    </row>
    <row r="292" spans="1:8" x14ac:dyDescent="0.2">
      <c r="A292" s="90" t="s">
        <v>432</v>
      </c>
      <c r="B292" s="223"/>
      <c r="C292" s="30"/>
      <c r="D292" s="27" t="s">
        <v>433</v>
      </c>
      <c r="E292" s="28" t="s">
        <v>37</v>
      </c>
      <c r="F292" s="29">
        <v>2610.4</v>
      </c>
      <c r="G292" s="34"/>
      <c r="H292" s="20">
        <f t="shared" si="15"/>
        <v>0</v>
      </c>
    </row>
    <row r="293" spans="1:8" ht="33.75" x14ac:dyDescent="0.2">
      <c r="A293" s="155" t="s">
        <v>434</v>
      </c>
      <c r="B293" s="223"/>
      <c r="C293" s="30"/>
      <c r="D293" s="150" t="s">
        <v>435</v>
      </c>
      <c r="E293" s="151" t="s">
        <v>37</v>
      </c>
      <c r="F293" s="152">
        <v>1746.3</v>
      </c>
      <c r="G293" s="153"/>
      <c r="H293" s="154">
        <f t="shared" si="15"/>
        <v>0</v>
      </c>
    </row>
    <row r="294" spans="1:8" x14ac:dyDescent="0.2">
      <c r="A294" s="90" t="s">
        <v>436</v>
      </c>
      <c r="B294" s="223"/>
      <c r="C294" s="30"/>
      <c r="D294" s="150" t="s">
        <v>437</v>
      </c>
      <c r="E294" s="151" t="s">
        <v>37</v>
      </c>
      <c r="F294" s="152">
        <v>87.314999999999998</v>
      </c>
      <c r="G294" s="153"/>
      <c r="H294" s="154">
        <f t="shared" si="15"/>
        <v>0</v>
      </c>
    </row>
    <row r="295" spans="1:8" ht="33.75" x14ac:dyDescent="0.2">
      <c r="A295" s="90" t="s">
        <v>438</v>
      </c>
      <c r="B295" s="223"/>
      <c r="C295" s="30"/>
      <c r="D295" s="150" t="s">
        <v>439</v>
      </c>
      <c r="E295" s="151" t="s">
        <v>43</v>
      </c>
      <c r="F295" s="152">
        <v>2.4586000000000001</v>
      </c>
      <c r="G295" s="153"/>
      <c r="H295" s="154">
        <f t="shared" si="15"/>
        <v>0</v>
      </c>
    </row>
    <row r="296" spans="1:8" x14ac:dyDescent="0.2">
      <c r="A296" s="90" t="s">
        <v>440</v>
      </c>
      <c r="B296" s="223"/>
      <c r="C296" s="30"/>
      <c r="D296" s="150" t="s">
        <v>441</v>
      </c>
      <c r="E296" s="151" t="s">
        <v>37</v>
      </c>
      <c r="F296" s="152">
        <v>341.4</v>
      </c>
      <c r="G296" s="153"/>
      <c r="H296" s="154">
        <f t="shared" si="15"/>
        <v>0</v>
      </c>
    </row>
    <row r="297" spans="1:8" x14ac:dyDescent="0.2">
      <c r="A297" s="90" t="s">
        <v>442</v>
      </c>
      <c r="B297" s="223"/>
      <c r="C297" s="30"/>
      <c r="D297" s="150" t="s">
        <v>443</v>
      </c>
      <c r="E297" s="151" t="s">
        <v>37</v>
      </c>
      <c r="F297" s="152">
        <v>341.4</v>
      </c>
      <c r="G297" s="153"/>
      <c r="H297" s="154">
        <f t="shared" si="15"/>
        <v>0</v>
      </c>
    </row>
    <row r="298" spans="1:8" x14ac:dyDescent="0.2">
      <c r="A298" s="90" t="s">
        <v>444</v>
      </c>
      <c r="B298" s="223"/>
      <c r="C298" s="30"/>
      <c r="D298" s="150" t="s">
        <v>445</v>
      </c>
      <c r="E298" s="151" t="s">
        <v>37</v>
      </c>
      <c r="F298" s="152">
        <v>341.4</v>
      </c>
      <c r="G298" s="153"/>
      <c r="H298" s="154">
        <f t="shared" si="15"/>
        <v>0</v>
      </c>
    </row>
    <row r="299" spans="1:8" x14ac:dyDescent="0.2">
      <c r="A299" s="90" t="s">
        <v>446</v>
      </c>
      <c r="B299" s="223"/>
      <c r="C299" s="30"/>
      <c r="D299" s="150" t="s">
        <v>447</v>
      </c>
      <c r="E299" s="151" t="s">
        <v>37</v>
      </c>
      <c r="F299" s="152">
        <v>341.4</v>
      </c>
      <c r="G299" s="153"/>
      <c r="H299" s="154">
        <f t="shared" si="15"/>
        <v>0</v>
      </c>
    </row>
    <row r="300" spans="1:8" ht="33.75" x14ac:dyDescent="0.2">
      <c r="A300" s="90" t="s">
        <v>448</v>
      </c>
      <c r="B300" s="223"/>
      <c r="C300" s="30"/>
      <c r="D300" s="150" t="s">
        <v>449</v>
      </c>
      <c r="E300" s="151" t="s">
        <v>37</v>
      </c>
      <c r="F300" s="152">
        <v>341.4</v>
      </c>
      <c r="G300" s="153"/>
      <c r="H300" s="154">
        <f t="shared" si="15"/>
        <v>0</v>
      </c>
    </row>
    <row r="301" spans="1:8" x14ac:dyDescent="0.2">
      <c r="A301" s="90" t="s">
        <v>450</v>
      </c>
      <c r="B301" s="223"/>
      <c r="C301" s="30"/>
      <c r="D301" s="27" t="s">
        <v>451</v>
      </c>
      <c r="E301" s="28" t="s">
        <v>24</v>
      </c>
      <c r="F301" s="29">
        <v>76.5</v>
      </c>
      <c r="G301" s="34"/>
      <c r="H301" s="20">
        <f t="shared" si="15"/>
        <v>0</v>
      </c>
    </row>
    <row r="302" spans="1:8" x14ac:dyDescent="0.2">
      <c r="A302" s="90" t="s">
        <v>452</v>
      </c>
      <c r="B302" s="223"/>
      <c r="C302" s="30"/>
      <c r="D302" s="27" t="s">
        <v>437</v>
      </c>
      <c r="E302" s="28" t="s">
        <v>37</v>
      </c>
      <c r="F302" s="29">
        <v>17.07</v>
      </c>
      <c r="G302" s="34"/>
      <c r="H302" s="20">
        <f t="shared" si="15"/>
        <v>0</v>
      </c>
    </row>
    <row r="303" spans="1:8" ht="12.75" customHeight="1" x14ac:dyDescent="0.2">
      <c r="A303" s="91" t="s">
        <v>1852</v>
      </c>
      <c r="B303" s="223"/>
      <c r="C303" s="64" t="s">
        <v>1837</v>
      </c>
      <c r="D303" s="32" t="s">
        <v>453</v>
      </c>
      <c r="E303" s="33"/>
      <c r="F303" s="33"/>
      <c r="G303" s="35"/>
      <c r="H303" s="36"/>
    </row>
    <row r="304" spans="1:8" x14ac:dyDescent="0.2">
      <c r="A304" s="90" t="s">
        <v>454</v>
      </c>
      <c r="B304" s="223"/>
      <c r="C304" s="30"/>
      <c r="D304" s="27" t="s">
        <v>455</v>
      </c>
      <c r="E304" s="28" t="s">
        <v>37</v>
      </c>
      <c r="F304" s="29">
        <v>9</v>
      </c>
      <c r="G304" s="34"/>
      <c r="H304" s="20">
        <f>F304*G304</f>
        <v>0</v>
      </c>
    </row>
    <row r="305" spans="1:8" ht="22.5" x14ac:dyDescent="0.2">
      <c r="A305" s="90" t="s">
        <v>456</v>
      </c>
      <c r="B305" s="223"/>
      <c r="C305" s="30"/>
      <c r="D305" s="27" t="s">
        <v>457</v>
      </c>
      <c r="E305" s="28" t="s">
        <v>37</v>
      </c>
      <c r="F305" s="29">
        <v>16</v>
      </c>
      <c r="G305" s="34"/>
      <c r="H305" s="20">
        <f>F305*G305</f>
        <v>0</v>
      </c>
    </row>
    <row r="306" spans="1:8" ht="12.75" customHeight="1" x14ac:dyDescent="0.2">
      <c r="A306" s="90" t="s">
        <v>458</v>
      </c>
      <c r="B306" s="223"/>
      <c r="C306" s="30"/>
      <c r="D306" s="27" t="s">
        <v>459</v>
      </c>
      <c r="E306" s="28" t="s">
        <v>37</v>
      </c>
      <c r="F306" s="29">
        <v>18</v>
      </c>
      <c r="G306" s="34"/>
      <c r="H306" s="20">
        <f>F306*G306</f>
        <v>0</v>
      </c>
    </row>
    <row r="307" spans="1:8" ht="22.5" customHeight="1" x14ac:dyDescent="0.2">
      <c r="A307" s="90" t="s">
        <v>460</v>
      </c>
      <c r="B307" s="223"/>
      <c r="C307" s="30"/>
      <c r="D307" s="27" t="s">
        <v>461</v>
      </c>
      <c r="E307" s="28" t="s">
        <v>37</v>
      </c>
      <c r="F307" s="29">
        <v>18</v>
      </c>
      <c r="G307" s="34"/>
      <c r="H307" s="20">
        <f>F307*G307</f>
        <v>0</v>
      </c>
    </row>
    <row r="308" spans="1:8" x14ac:dyDescent="0.2">
      <c r="A308" s="90" t="s">
        <v>462</v>
      </c>
      <c r="B308" s="224"/>
      <c r="C308" s="30"/>
      <c r="D308" s="27" t="s">
        <v>463</v>
      </c>
      <c r="E308" s="28" t="s">
        <v>37</v>
      </c>
      <c r="F308" s="29">
        <v>8</v>
      </c>
      <c r="G308" s="34"/>
      <c r="H308" s="20">
        <f>F308*G308</f>
        <v>0</v>
      </c>
    </row>
    <row r="309" spans="1:8" x14ac:dyDescent="0.2">
      <c r="A309" s="203" t="s">
        <v>1853</v>
      </c>
      <c r="B309" s="204"/>
      <c r="C309" s="204"/>
      <c r="D309" s="204"/>
      <c r="E309" s="204"/>
      <c r="F309" s="204"/>
      <c r="G309" s="204"/>
      <c r="H309" s="15">
        <f>SUM(H262:H272,H274:H279,H281:H302,H304:H308)</f>
        <v>0</v>
      </c>
    </row>
    <row r="310" spans="1:8" x14ac:dyDescent="0.2">
      <c r="A310" s="70" t="s">
        <v>1422</v>
      </c>
      <c r="B310" s="205" t="s">
        <v>1807</v>
      </c>
      <c r="C310" s="75" t="s">
        <v>1832</v>
      </c>
      <c r="D310" s="32" t="s">
        <v>1854</v>
      </c>
      <c r="E310" s="33"/>
      <c r="F310" s="33"/>
      <c r="G310" s="35"/>
      <c r="H310" s="36"/>
    </row>
    <row r="311" spans="1:8" ht="12.75" customHeight="1" x14ac:dyDescent="0.2">
      <c r="A311" s="92" t="s">
        <v>2058</v>
      </c>
      <c r="B311" s="205"/>
      <c r="C311" s="75"/>
      <c r="D311" s="76" t="s">
        <v>2057</v>
      </c>
      <c r="E311" s="73"/>
      <c r="F311" s="74"/>
      <c r="G311" s="35"/>
      <c r="H311" s="36"/>
    </row>
    <row r="312" spans="1:8" ht="22.5" x14ac:dyDescent="0.2">
      <c r="A312" s="93">
        <v>201</v>
      </c>
      <c r="B312" s="205"/>
      <c r="C312" s="77"/>
      <c r="D312" s="27" t="s">
        <v>1938</v>
      </c>
      <c r="E312" s="28" t="s">
        <v>25</v>
      </c>
      <c r="F312" s="29">
        <v>1</v>
      </c>
      <c r="G312" s="30"/>
      <c r="H312" s="30">
        <f>F312*G312</f>
        <v>0</v>
      </c>
    </row>
    <row r="313" spans="1:8" x14ac:dyDescent="0.2">
      <c r="A313" s="93">
        <v>202</v>
      </c>
      <c r="B313" s="205"/>
      <c r="C313" s="77"/>
      <c r="D313" s="27" t="s">
        <v>1939</v>
      </c>
      <c r="E313" s="28" t="s">
        <v>25</v>
      </c>
      <c r="F313" s="29">
        <v>1</v>
      </c>
      <c r="G313" s="30"/>
      <c r="H313" s="30">
        <f t="shared" ref="H313:H377" si="16">F313*G313</f>
        <v>0</v>
      </c>
    </row>
    <row r="314" spans="1:8" x14ac:dyDescent="0.2">
      <c r="A314" s="93">
        <v>203</v>
      </c>
      <c r="B314" s="205"/>
      <c r="C314" s="77"/>
      <c r="D314" s="27" t="s">
        <v>1940</v>
      </c>
      <c r="E314" s="28" t="s">
        <v>25</v>
      </c>
      <c r="F314" s="29">
        <v>1</v>
      </c>
      <c r="G314" s="30"/>
      <c r="H314" s="30">
        <f t="shared" si="16"/>
        <v>0</v>
      </c>
    </row>
    <row r="315" spans="1:8" ht="33.75" x14ac:dyDescent="0.2">
      <c r="A315" s="93">
        <v>204</v>
      </c>
      <c r="B315" s="205"/>
      <c r="C315" s="77"/>
      <c r="D315" s="27" t="s">
        <v>1941</v>
      </c>
      <c r="E315" s="28" t="s">
        <v>33</v>
      </c>
      <c r="F315" s="29">
        <v>2</v>
      </c>
      <c r="G315" s="30"/>
      <c r="H315" s="30">
        <f t="shared" si="16"/>
        <v>0</v>
      </c>
    </row>
    <row r="316" spans="1:8" ht="45" x14ac:dyDescent="0.2">
      <c r="A316" s="93">
        <v>205</v>
      </c>
      <c r="B316" s="205"/>
      <c r="C316" s="77"/>
      <c r="D316" s="27" t="s">
        <v>1942</v>
      </c>
      <c r="E316" s="28" t="s">
        <v>33</v>
      </c>
      <c r="F316" s="29">
        <v>1</v>
      </c>
      <c r="G316" s="30"/>
      <c r="H316" s="30">
        <f t="shared" si="16"/>
        <v>0</v>
      </c>
    </row>
    <row r="317" spans="1:8" ht="22.5" x14ac:dyDescent="0.2">
      <c r="A317" s="93">
        <v>206</v>
      </c>
      <c r="B317" s="205"/>
      <c r="C317" s="77"/>
      <c r="D317" s="27" t="s">
        <v>1943</v>
      </c>
      <c r="E317" s="28" t="s">
        <v>25</v>
      </c>
      <c r="F317" s="29">
        <v>1</v>
      </c>
      <c r="G317" s="30"/>
      <c r="H317" s="30">
        <f t="shared" si="16"/>
        <v>0</v>
      </c>
    </row>
    <row r="318" spans="1:8" ht="45" x14ac:dyDescent="0.2">
      <c r="A318" s="93">
        <v>207</v>
      </c>
      <c r="B318" s="205"/>
      <c r="C318" s="77"/>
      <c r="D318" s="27" t="s">
        <v>1944</v>
      </c>
      <c r="E318" s="28" t="s">
        <v>33</v>
      </c>
      <c r="F318" s="29">
        <v>1</v>
      </c>
      <c r="G318" s="30"/>
      <c r="H318" s="30">
        <f t="shared" si="16"/>
        <v>0</v>
      </c>
    </row>
    <row r="319" spans="1:8" ht="56.25" x14ac:dyDescent="0.2">
      <c r="A319" s="93">
        <v>208</v>
      </c>
      <c r="B319" s="205"/>
      <c r="C319" s="77"/>
      <c r="D319" s="27" t="s">
        <v>1945</v>
      </c>
      <c r="E319" s="28" t="s">
        <v>25</v>
      </c>
      <c r="F319" s="29">
        <v>1</v>
      </c>
      <c r="G319" s="30"/>
      <c r="H319" s="30">
        <f t="shared" si="16"/>
        <v>0</v>
      </c>
    </row>
    <row r="320" spans="1:8" ht="22.5" x14ac:dyDescent="0.2">
      <c r="A320" s="93">
        <v>209</v>
      </c>
      <c r="B320" s="205"/>
      <c r="C320" s="77"/>
      <c r="D320" s="27" t="s">
        <v>1946</v>
      </c>
      <c r="E320" s="28" t="s">
        <v>25</v>
      </c>
      <c r="F320" s="29">
        <v>1</v>
      </c>
      <c r="G320" s="30"/>
      <c r="H320" s="30">
        <f t="shared" si="16"/>
        <v>0</v>
      </c>
    </row>
    <row r="321" spans="1:9" x14ac:dyDescent="0.2">
      <c r="A321" s="93">
        <v>210</v>
      </c>
      <c r="B321" s="205"/>
      <c r="C321" s="77"/>
      <c r="D321" s="27" t="s">
        <v>1947</v>
      </c>
      <c r="E321" s="28" t="s">
        <v>33</v>
      </c>
      <c r="F321" s="29">
        <v>1</v>
      </c>
      <c r="G321" s="30"/>
      <c r="H321" s="30">
        <f t="shared" si="16"/>
        <v>0</v>
      </c>
    </row>
    <row r="322" spans="1:9" ht="25.5" customHeight="1" x14ac:dyDescent="0.2">
      <c r="A322" s="93">
        <v>211</v>
      </c>
      <c r="B322" s="205"/>
      <c r="C322" s="77"/>
      <c r="D322" s="27" t="s">
        <v>1948</v>
      </c>
      <c r="E322" s="28" t="s">
        <v>33</v>
      </c>
      <c r="F322" s="29">
        <v>1</v>
      </c>
      <c r="G322" s="30"/>
      <c r="H322" s="30">
        <f t="shared" si="16"/>
        <v>0</v>
      </c>
    </row>
    <row r="323" spans="1:9" x14ac:dyDescent="0.2">
      <c r="A323" s="93">
        <v>212</v>
      </c>
      <c r="B323" s="205"/>
      <c r="C323" s="77"/>
      <c r="D323" s="27" t="s">
        <v>1949</v>
      </c>
      <c r="E323" s="28" t="s">
        <v>33</v>
      </c>
      <c r="F323" s="29">
        <v>1</v>
      </c>
      <c r="G323" s="30"/>
      <c r="H323" s="30">
        <f t="shared" si="16"/>
        <v>0</v>
      </c>
    </row>
    <row r="324" spans="1:9" x14ac:dyDescent="0.2">
      <c r="A324" s="93">
        <v>213</v>
      </c>
      <c r="B324" s="205"/>
      <c r="C324" s="77"/>
      <c r="D324" s="27" t="s">
        <v>1950</v>
      </c>
      <c r="E324" s="28" t="s">
        <v>33</v>
      </c>
      <c r="F324" s="29">
        <v>2</v>
      </c>
      <c r="G324" s="30"/>
      <c r="H324" s="30">
        <f t="shared" si="16"/>
        <v>0</v>
      </c>
    </row>
    <row r="325" spans="1:9" ht="22.5" x14ac:dyDescent="0.2">
      <c r="A325" s="160" t="s">
        <v>2121</v>
      </c>
      <c r="B325" s="205"/>
      <c r="C325" s="105"/>
      <c r="D325" s="156" t="s">
        <v>2122</v>
      </c>
      <c r="E325" s="157" t="s">
        <v>25</v>
      </c>
      <c r="F325" s="158">
        <v>1</v>
      </c>
      <c r="G325" s="159"/>
      <c r="H325" s="159">
        <f t="shared" si="16"/>
        <v>0</v>
      </c>
      <c r="I325" s="104"/>
    </row>
    <row r="326" spans="1:9" x14ac:dyDescent="0.2">
      <c r="A326" s="83" t="s">
        <v>2059</v>
      </c>
      <c r="B326" s="205"/>
      <c r="C326" s="64" t="s">
        <v>1832</v>
      </c>
      <c r="D326" s="76" t="s">
        <v>1951</v>
      </c>
      <c r="E326" s="78"/>
      <c r="F326" s="78"/>
      <c r="G326" s="31"/>
      <c r="H326" s="31"/>
    </row>
    <row r="327" spans="1:9" ht="26.25" customHeight="1" x14ac:dyDescent="0.2">
      <c r="A327" s="93">
        <v>214</v>
      </c>
      <c r="B327" s="205"/>
      <c r="C327" s="77"/>
      <c r="D327" s="27" t="s">
        <v>1952</v>
      </c>
      <c r="E327" s="28" t="s">
        <v>25</v>
      </c>
      <c r="F327" s="29">
        <v>2</v>
      </c>
      <c r="G327" s="30"/>
      <c r="H327" s="30">
        <f t="shared" si="16"/>
        <v>0</v>
      </c>
    </row>
    <row r="328" spans="1:9" ht="37.5" customHeight="1" x14ac:dyDescent="0.2">
      <c r="A328" s="93">
        <v>215</v>
      </c>
      <c r="B328" s="205"/>
      <c r="C328" s="77"/>
      <c r="D328" s="27" t="s">
        <v>1953</v>
      </c>
      <c r="E328" s="28" t="s">
        <v>25</v>
      </c>
      <c r="F328" s="29">
        <v>2</v>
      </c>
      <c r="G328" s="30"/>
      <c r="H328" s="30">
        <f t="shared" si="16"/>
        <v>0</v>
      </c>
    </row>
    <row r="329" spans="1:9" ht="16.5" customHeight="1" x14ac:dyDescent="0.2">
      <c r="A329" s="93">
        <v>216</v>
      </c>
      <c r="B329" s="205"/>
      <c r="C329" s="77"/>
      <c r="D329" s="27" t="s">
        <v>1954</v>
      </c>
      <c r="E329" s="28" t="s">
        <v>33</v>
      </c>
      <c r="F329" s="29">
        <v>6</v>
      </c>
      <c r="G329" s="30"/>
      <c r="H329" s="30">
        <f t="shared" si="16"/>
        <v>0</v>
      </c>
    </row>
    <row r="330" spans="1:9" ht="36.75" customHeight="1" x14ac:dyDescent="0.2">
      <c r="A330" s="93">
        <v>217</v>
      </c>
      <c r="B330" s="205"/>
      <c r="C330" s="77"/>
      <c r="D330" s="27" t="s">
        <v>1941</v>
      </c>
      <c r="E330" s="28" t="s">
        <v>33</v>
      </c>
      <c r="F330" s="29">
        <v>6</v>
      </c>
      <c r="G330" s="30"/>
      <c r="H330" s="30">
        <f t="shared" si="16"/>
        <v>0</v>
      </c>
    </row>
    <row r="331" spans="1:9" ht="31.5" customHeight="1" x14ac:dyDescent="0.2">
      <c r="A331" s="93">
        <v>218</v>
      </c>
      <c r="B331" s="205"/>
      <c r="C331" s="77"/>
      <c r="D331" s="27" t="s">
        <v>1955</v>
      </c>
      <c r="E331" s="28" t="s">
        <v>33</v>
      </c>
      <c r="F331" s="29">
        <v>2</v>
      </c>
      <c r="G331" s="30"/>
      <c r="H331" s="30">
        <f t="shared" si="16"/>
        <v>0</v>
      </c>
    </row>
    <row r="332" spans="1:9" ht="41.25" customHeight="1" x14ac:dyDescent="0.2">
      <c r="A332" s="93">
        <v>219</v>
      </c>
      <c r="B332" s="205"/>
      <c r="C332" s="77"/>
      <c r="D332" s="27" t="s">
        <v>1956</v>
      </c>
      <c r="E332" s="28" t="s">
        <v>33</v>
      </c>
      <c r="F332" s="29">
        <v>1</v>
      </c>
      <c r="G332" s="30"/>
      <c r="H332" s="30">
        <f t="shared" si="16"/>
        <v>0</v>
      </c>
    </row>
    <row r="333" spans="1:9" x14ac:dyDescent="0.2">
      <c r="A333" s="93">
        <v>220</v>
      </c>
      <c r="B333" s="205"/>
      <c r="C333" s="77"/>
      <c r="D333" s="27" t="s">
        <v>1949</v>
      </c>
      <c r="E333" s="28" t="s">
        <v>33</v>
      </c>
      <c r="F333" s="29">
        <v>2</v>
      </c>
      <c r="G333" s="30"/>
      <c r="H333" s="30">
        <f t="shared" si="16"/>
        <v>0</v>
      </c>
    </row>
    <row r="334" spans="1:9" x14ac:dyDescent="0.2">
      <c r="A334" s="93">
        <v>221</v>
      </c>
      <c r="B334" s="205"/>
      <c r="C334" s="77"/>
      <c r="D334" s="27" t="s">
        <v>1950</v>
      </c>
      <c r="E334" s="28" t="s">
        <v>33</v>
      </c>
      <c r="F334" s="29">
        <v>6</v>
      </c>
      <c r="G334" s="30"/>
      <c r="H334" s="30">
        <f t="shared" si="16"/>
        <v>0</v>
      </c>
    </row>
    <row r="335" spans="1:9" x14ac:dyDescent="0.2">
      <c r="A335" s="83" t="s">
        <v>2060</v>
      </c>
      <c r="B335" s="205"/>
      <c r="C335" s="64" t="s">
        <v>1832</v>
      </c>
      <c r="D335" s="76" t="s">
        <v>1957</v>
      </c>
      <c r="E335" s="79"/>
      <c r="F335" s="79"/>
      <c r="G335" s="80"/>
      <c r="H335" s="31"/>
    </row>
    <row r="336" spans="1:9" ht="33.75" x14ac:dyDescent="0.2">
      <c r="A336" s="93">
        <v>222</v>
      </c>
      <c r="B336" s="205"/>
      <c r="C336" s="77"/>
      <c r="D336" s="27" t="s">
        <v>1958</v>
      </c>
      <c r="E336" s="28" t="s">
        <v>33</v>
      </c>
      <c r="F336" s="29">
        <v>2</v>
      </c>
      <c r="G336" s="30"/>
      <c r="H336" s="30">
        <f t="shared" si="16"/>
        <v>0</v>
      </c>
    </row>
    <row r="337" spans="1:8" ht="22.5" x14ac:dyDescent="0.2">
      <c r="A337" s="93">
        <v>223</v>
      </c>
      <c r="B337" s="205"/>
      <c r="C337" s="77"/>
      <c r="D337" s="27" t="s">
        <v>1959</v>
      </c>
      <c r="E337" s="28" t="s">
        <v>1960</v>
      </c>
      <c r="F337" s="29">
        <v>2</v>
      </c>
      <c r="G337" s="30"/>
      <c r="H337" s="30">
        <f t="shared" si="16"/>
        <v>0</v>
      </c>
    </row>
    <row r="338" spans="1:8" x14ac:dyDescent="0.2">
      <c r="A338" s="93">
        <v>224</v>
      </c>
      <c r="B338" s="205"/>
      <c r="C338" s="77"/>
      <c r="D338" s="27" t="s">
        <v>1961</v>
      </c>
      <c r="E338" s="28" t="s">
        <v>25</v>
      </c>
      <c r="F338" s="29">
        <v>2</v>
      </c>
      <c r="G338" s="30"/>
      <c r="H338" s="30">
        <f t="shared" si="16"/>
        <v>0</v>
      </c>
    </row>
    <row r="339" spans="1:8" x14ac:dyDescent="0.2">
      <c r="A339" s="93">
        <v>225</v>
      </c>
      <c r="B339" s="205"/>
      <c r="C339" s="77"/>
      <c r="D339" s="27" t="s">
        <v>1962</v>
      </c>
      <c r="E339" s="28" t="s">
        <v>33</v>
      </c>
      <c r="F339" s="29">
        <v>2</v>
      </c>
      <c r="G339" s="30"/>
      <c r="H339" s="30">
        <f t="shared" si="16"/>
        <v>0</v>
      </c>
    </row>
    <row r="340" spans="1:8" x14ac:dyDescent="0.2">
      <c r="A340" s="83" t="s">
        <v>2061</v>
      </c>
      <c r="B340" s="205"/>
      <c r="C340" s="64" t="s">
        <v>1832</v>
      </c>
      <c r="D340" s="76" t="s">
        <v>1963</v>
      </c>
      <c r="E340" s="78"/>
      <c r="F340" s="78"/>
      <c r="G340" s="31"/>
      <c r="H340" s="31"/>
    </row>
    <row r="341" spans="1:8" ht="33.75" x14ac:dyDescent="0.2">
      <c r="A341" s="93">
        <v>226</v>
      </c>
      <c r="B341" s="205"/>
      <c r="C341" s="77"/>
      <c r="D341" s="27" t="s">
        <v>1964</v>
      </c>
      <c r="E341" s="28" t="s">
        <v>33</v>
      </c>
      <c r="F341" s="29">
        <v>4</v>
      </c>
      <c r="G341" s="30"/>
      <c r="H341" s="30">
        <f t="shared" si="16"/>
        <v>0</v>
      </c>
    </row>
    <row r="342" spans="1:8" ht="22.5" x14ac:dyDescent="0.2">
      <c r="A342" s="93">
        <v>227</v>
      </c>
      <c r="B342" s="205"/>
      <c r="C342" s="77"/>
      <c r="D342" s="27" t="s">
        <v>1965</v>
      </c>
      <c r="E342" s="28" t="s">
        <v>1960</v>
      </c>
      <c r="F342" s="29">
        <v>2</v>
      </c>
      <c r="G342" s="30"/>
      <c r="H342" s="30">
        <f t="shared" si="16"/>
        <v>0</v>
      </c>
    </row>
    <row r="343" spans="1:8" x14ac:dyDescent="0.2">
      <c r="A343" s="93">
        <v>228</v>
      </c>
      <c r="B343" s="205"/>
      <c r="C343" s="77"/>
      <c r="D343" s="27" t="s">
        <v>1966</v>
      </c>
      <c r="E343" s="28" t="s">
        <v>1960</v>
      </c>
      <c r="F343" s="29">
        <v>2</v>
      </c>
      <c r="G343" s="30"/>
      <c r="H343" s="30">
        <f t="shared" si="16"/>
        <v>0</v>
      </c>
    </row>
    <row r="344" spans="1:8" x14ac:dyDescent="0.2">
      <c r="A344" s="83" t="s">
        <v>2062</v>
      </c>
      <c r="B344" s="205"/>
      <c r="C344" s="64" t="s">
        <v>1832</v>
      </c>
      <c r="D344" s="76" t="s">
        <v>1967</v>
      </c>
      <c r="E344" s="79"/>
      <c r="F344" s="79"/>
      <c r="G344" s="80"/>
      <c r="H344" s="31"/>
    </row>
    <row r="345" spans="1:8" ht="33.75" x14ac:dyDescent="0.2">
      <c r="A345" s="96" t="s">
        <v>520</v>
      </c>
      <c r="B345" s="205"/>
      <c r="C345" s="77"/>
      <c r="D345" s="27" t="s">
        <v>1968</v>
      </c>
      <c r="E345" s="28" t="s">
        <v>33</v>
      </c>
      <c r="F345" s="29">
        <v>4</v>
      </c>
      <c r="G345" s="30"/>
      <c r="H345" s="30">
        <f t="shared" si="16"/>
        <v>0</v>
      </c>
    </row>
    <row r="346" spans="1:8" ht="22.5" x14ac:dyDescent="0.2">
      <c r="A346" s="96" t="s">
        <v>522</v>
      </c>
      <c r="B346" s="205"/>
      <c r="C346" s="77"/>
      <c r="D346" s="27" t="s">
        <v>1969</v>
      </c>
      <c r="E346" s="28" t="s">
        <v>1960</v>
      </c>
      <c r="F346" s="29">
        <v>2</v>
      </c>
      <c r="G346" s="30"/>
      <c r="H346" s="30">
        <f t="shared" si="16"/>
        <v>0</v>
      </c>
    </row>
    <row r="347" spans="1:8" x14ac:dyDescent="0.2">
      <c r="A347" s="96" t="s">
        <v>524</v>
      </c>
      <c r="B347" s="205"/>
      <c r="C347" s="77"/>
      <c r="D347" s="27" t="s">
        <v>1966</v>
      </c>
      <c r="E347" s="28" t="s">
        <v>1960</v>
      </c>
      <c r="F347" s="29">
        <v>2</v>
      </c>
      <c r="G347" s="30"/>
      <c r="H347" s="30">
        <f t="shared" si="16"/>
        <v>0</v>
      </c>
    </row>
    <row r="348" spans="1:8" x14ac:dyDescent="0.2">
      <c r="A348" s="83" t="s">
        <v>2063</v>
      </c>
      <c r="B348" s="205"/>
      <c r="C348" s="64" t="s">
        <v>1832</v>
      </c>
      <c r="D348" s="76" t="s">
        <v>1970</v>
      </c>
      <c r="E348" s="78"/>
      <c r="F348" s="78"/>
      <c r="G348" s="31"/>
      <c r="H348" s="31"/>
    </row>
    <row r="349" spans="1:8" ht="33.75" x14ac:dyDescent="0.2">
      <c r="A349" s="96" t="s">
        <v>526</v>
      </c>
      <c r="B349" s="205"/>
      <c r="C349" s="77"/>
      <c r="D349" s="27" t="s">
        <v>1971</v>
      </c>
      <c r="E349" s="28" t="s">
        <v>33</v>
      </c>
      <c r="F349" s="29">
        <v>2</v>
      </c>
      <c r="G349" s="30"/>
      <c r="H349" s="30">
        <f t="shared" si="16"/>
        <v>0</v>
      </c>
    </row>
    <row r="350" spans="1:8" ht="22.5" x14ac:dyDescent="0.2">
      <c r="A350" s="96" t="s">
        <v>528</v>
      </c>
      <c r="B350" s="205"/>
      <c r="C350" s="77"/>
      <c r="D350" s="27" t="s">
        <v>1972</v>
      </c>
      <c r="E350" s="28" t="s">
        <v>1960</v>
      </c>
      <c r="F350" s="29">
        <v>2</v>
      </c>
      <c r="G350" s="30"/>
      <c r="H350" s="30">
        <f t="shared" si="16"/>
        <v>0</v>
      </c>
    </row>
    <row r="351" spans="1:8" x14ac:dyDescent="0.2">
      <c r="A351" s="96" t="s">
        <v>530</v>
      </c>
      <c r="B351" s="205"/>
      <c r="C351" s="82"/>
      <c r="D351" s="41" t="s">
        <v>1966</v>
      </c>
      <c r="E351" s="42" t="s">
        <v>1960</v>
      </c>
      <c r="F351" s="43">
        <v>1</v>
      </c>
      <c r="G351" s="81"/>
      <c r="H351" s="30">
        <f t="shared" si="16"/>
        <v>0</v>
      </c>
    </row>
    <row r="352" spans="1:8" x14ac:dyDescent="0.2">
      <c r="A352" s="83" t="s">
        <v>2064</v>
      </c>
      <c r="B352" s="205"/>
      <c r="C352" s="64" t="s">
        <v>1832</v>
      </c>
      <c r="D352" s="76" t="s">
        <v>1973</v>
      </c>
      <c r="E352" s="79"/>
      <c r="F352" s="79"/>
      <c r="G352" s="80"/>
      <c r="H352" s="31"/>
    </row>
    <row r="353" spans="1:8" ht="22.5" x14ac:dyDescent="0.2">
      <c r="A353" s="96" t="s">
        <v>532</v>
      </c>
      <c r="B353" s="205"/>
      <c r="C353" s="77"/>
      <c r="D353" s="27" t="s">
        <v>1974</v>
      </c>
      <c r="E353" s="28" t="s">
        <v>25</v>
      </c>
      <c r="F353" s="29">
        <v>2</v>
      </c>
      <c r="G353" s="30"/>
      <c r="H353" s="30">
        <f t="shared" si="16"/>
        <v>0</v>
      </c>
    </row>
    <row r="354" spans="1:8" ht="33.75" x14ac:dyDescent="0.2">
      <c r="A354" s="96" t="s">
        <v>534</v>
      </c>
      <c r="B354" s="205"/>
      <c r="C354" s="77"/>
      <c r="D354" s="27" t="s">
        <v>1975</v>
      </c>
      <c r="E354" s="28" t="s">
        <v>25</v>
      </c>
      <c r="F354" s="29">
        <v>2</v>
      </c>
      <c r="G354" s="30"/>
      <c r="H354" s="30">
        <f t="shared" si="16"/>
        <v>0</v>
      </c>
    </row>
    <row r="355" spans="1:8" x14ac:dyDescent="0.2">
      <c r="A355" s="83" t="s">
        <v>2065</v>
      </c>
      <c r="B355" s="205"/>
      <c r="C355" s="64" t="s">
        <v>1832</v>
      </c>
      <c r="D355" s="76" t="s">
        <v>1976</v>
      </c>
      <c r="E355" s="78"/>
      <c r="F355" s="78"/>
      <c r="G355" s="31"/>
      <c r="H355" s="31"/>
    </row>
    <row r="356" spans="1:8" ht="33.75" x14ac:dyDescent="0.2">
      <c r="A356" s="96" t="s">
        <v>536</v>
      </c>
      <c r="B356" s="205"/>
      <c r="C356" s="77"/>
      <c r="D356" s="27" t="s">
        <v>1977</v>
      </c>
      <c r="E356" s="28" t="s">
        <v>33</v>
      </c>
      <c r="F356" s="29">
        <v>2</v>
      </c>
      <c r="G356" s="30"/>
      <c r="H356" s="30">
        <f t="shared" si="16"/>
        <v>0</v>
      </c>
    </row>
    <row r="357" spans="1:8" x14ac:dyDescent="0.2">
      <c r="A357" s="96" t="s">
        <v>538</v>
      </c>
      <c r="B357" s="205"/>
      <c r="C357" s="77"/>
      <c r="D357" s="27" t="s">
        <v>1978</v>
      </c>
      <c r="E357" s="28" t="s">
        <v>33</v>
      </c>
      <c r="F357" s="29">
        <v>2</v>
      </c>
      <c r="G357" s="30"/>
      <c r="H357" s="30">
        <f t="shared" si="16"/>
        <v>0</v>
      </c>
    </row>
    <row r="358" spans="1:8" ht="22.5" x14ac:dyDescent="0.2">
      <c r="A358" s="96" t="s">
        <v>540</v>
      </c>
      <c r="B358" s="205"/>
      <c r="C358" s="77"/>
      <c r="D358" s="27" t="s">
        <v>1979</v>
      </c>
      <c r="E358" s="28" t="s">
        <v>33</v>
      </c>
      <c r="F358" s="29">
        <v>2</v>
      </c>
      <c r="G358" s="30"/>
      <c r="H358" s="30">
        <f t="shared" si="16"/>
        <v>0</v>
      </c>
    </row>
    <row r="359" spans="1:8" ht="22.5" x14ac:dyDescent="0.2">
      <c r="A359" s="96" t="s">
        <v>542</v>
      </c>
      <c r="B359" s="205"/>
      <c r="C359" s="77"/>
      <c r="D359" s="27" t="s">
        <v>1980</v>
      </c>
      <c r="E359" s="28" t="s">
        <v>33</v>
      </c>
      <c r="F359" s="29">
        <v>2</v>
      </c>
      <c r="G359" s="30"/>
      <c r="H359" s="30">
        <f t="shared" si="16"/>
        <v>0</v>
      </c>
    </row>
    <row r="360" spans="1:8" x14ac:dyDescent="0.2">
      <c r="A360" s="83" t="s">
        <v>2066</v>
      </c>
      <c r="B360" s="205"/>
      <c r="C360" s="64" t="s">
        <v>1832</v>
      </c>
      <c r="D360" s="76" t="s">
        <v>1981</v>
      </c>
      <c r="E360" s="79"/>
      <c r="F360" s="79"/>
      <c r="G360" s="80"/>
      <c r="H360" s="31"/>
    </row>
    <row r="361" spans="1:8" x14ac:dyDescent="0.2">
      <c r="A361" s="96" t="s">
        <v>544</v>
      </c>
      <c r="B361" s="205"/>
      <c r="C361" s="77"/>
      <c r="D361" s="27" t="s">
        <v>1982</v>
      </c>
      <c r="E361" s="28" t="s">
        <v>33</v>
      </c>
      <c r="F361" s="29">
        <v>1</v>
      </c>
      <c r="G361" s="30"/>
      <c r="H361" s="30">
        <f t="shared" si="16"/>
        <v>0</v>
      </c>
    </row>
    <row r="362" spans="1:8" ht="78.75" x14ac:dyDescent="0.2">
      <c r="A362" s="96" t="s">
        <v>546</v>
      </c>
      <c r="B362" s="205"/>
      <c r="C362" s="77"/>
      <c r="D362" s="27" t="s">
        <v>1983</v>
      </c>
      <c r="E362" s="28" t="s">
        <v>33</v>
      </c>
      <c r="F362" s="29">
        <v>1</v>
      </c>
      <c r="G362" s="30"/>
      <c r="H362" s="30">
        <f t="shared" si="16"/>
        <v>0</v>
      </c>
    </row>
    <row r="363" spans="1:8" ht="33.75" x14ac:dyDescent="0.2">
      <c r="A363" s="96" t="s">
        <v>548</v>
      </c>
      <c r="B363" s="205"/>
      <c r="C363" s="77"/>
      <c r="D363" s="27" t="s">
        <v>1984</v>
      </c>
      <c r="E363" s="28" t="s">
        <v>33</v>
      </c>
      <c r="F363" s="29">
        <v>1</v>
      </c>
      <c r="G363" s="30"/>
      <c r="H363" s="30">
        <f t="shared" si="16"/>
        <v>0</v>
      </c>
    </row>
    <row r="364" spans="1:8" ht="33.75" x14ac:dyDescent="0.2">
      <c r="A364" s="96" t="s">
        <v>550</v>
      </c>
      <c r="B364" s="205"/>
      <c r="C364" s="77"/>
      <c r="D364" s="27" t="s">
        <v>1985</v>
      </c>
      <c r="E364" s="28" t="s">
        <v>33</v>
      </c>
      <c r="F364" s="29">
        <v>1</v>
      </c>
      <c r="G364" s="30"/>
      <c r="H364" s="30">
        <f t="shared" si="16"/>
        <v>0</v>
      </c>
    </row>
    <row r="365" spans="1:8" ht="101.25" x14ac:dyDescent="0.2">
      <c r="A365" s="96" t="s">
        <v>552</v>
      </c>
      <c r="B365" s="205"/>
      <c r="C365" s="77"/>
      <c r="D365" s="27" t="s">
        <v>1986</v>
      </c>
      <c r="E365" s="28" t="s">
        <v>25</v>
      </c>
      <c r="F365" s="29">
        <v>2</v>
      </c>
      <c r="G365" s="30"/>
      <c r="H365" s="30">
        <f t="shared" si="16"/>
        <v>0</v>
      </c>
    </row>
    <row r="366" spans="1:8" ht="33.75" x14ac:dyDescent="0.2">
      <c r="A366" s="96" t="s">
        <v>554</v>
      </c>
      <c r="B366" s="205"/>
      <c r="C366" s="77"/>
      <c r="D366" s="27" t="s">
        <v>1987</v>
      </c>
      <c r="E366" s="28" t="s">
        <v>33</v>
      </c>
      <c r="F366" s="29">
        <v>2</v>
      </c>
      <c r="G366" s="30"/>
      <c r="H366" s="30">
        <f t="shared" si="16"/>
        <v>0</v>
      </c>
    </row>
    <row r="367" spans="1:8" ht="56.25" x14ac:dyDescent="0.2">
      <c r="A367" s="96" t="s">
        <v>556</v>
      </c>
      <c r="B367" s="205"/>
      <c r="C367" s="77"/>
      <c r="D367" s="27" t="s">
        <v>1988</v>
      </c>
      <c r="E367" s="28" t="s">
        <v>25</v>
      </c>
      <c r="F367" s="29">
        <v>1.5</v>
      </c>
      <c r="G367" s="30"/>
      <c r="H367" s="30">
        <f t="shared" si="16"/>
        <v>0</v>
      </c>
    </row>
    <row r="368" spans="1:8" ht="67.5" x14ac:dyDescent="0.2">
      <c r="A368" s="96" t="s">
        <v>558</v>
      </c>
      <c r="B368" s="205"/>
      <c r="C368" s="77"/>
      <c r="D368" s="27" t="s">
        <v>1989</v>
      </c>
      <c r="E368" s="28" t="s">
        <v>33</v>
      </c>
      <c r="F368" s="29">
        <v>8</v>
      </c>
      <c r="G368" s="30"/>
      <c r="H368" s="30">
        <f t="shared" si="16"/>
        <v>0</v>
      </c>
    </row>
    <row r="369" spans="1:8" ht="56.25" x14ac:dyDescent="0.2">
      <c r="A369" s="96" t="s">
        <v>560</v>
      </c>
      <c r="B369" s="205"/>
      <c r="C369" s="77"/>
      <c r="D369" s="27" t="s">
        <v>1990</v>
      </c>
      <c r="E369" s="28" t="s">
        <v>33</v>
      </c>
      <c r="F369" s="29">
        <v>1</v>
      </c>
      <c r="G369" s="30"/>
      <c r="H369" s="30">
        <f t="shared" si="16"/>
        <v>0</v>
      </c>
    </row>
    <row r="370" spans="1:8" ht="45" x14ac:dyDescent="0.2">
      <c r="A370" s="96" t="s">
        <v>562</v>
      </c>
      <c r="B370" s="205"/>
      <c r="C370" s="77"/>
      <c r="D370" s="27" t="s">
        <v>1991</v>
      </c>
      <c r="E370" s="28" t="s">
        <v>33</v>
      </c>
      <c r="F370" s="29">
        <v>1</v>
      </c>
      <c r="G370" s="30"/>
      <c r="H370" s="30">
        <f t="shared" si="16"/>
        <v>0</v>
      </c>
    </row>
    <row r="371" spans="1:8" ht="22.5" x14ac:dyDescent="0.2">
      <c r="A371" s="96" t="s">
        <v>564</v>
      </c>
      <c r="B371" s="205"/>
      <c r="C371" s="77"/>
      <c r="D371" s="27" t="s">
        <v>1992</v>
      </c>
      <c r="E371" s="28" t="s">
        <v>33</v>
      </c>
      <c r="F371" s="29">
        <v>1</v>
      </c>
      <c r="G371" s="30"/>
      <c r="H371" s="30">
        <f t="shared" si="16"/>
        <v>0</v>
      </c>
    </row>
    <row r="372" spans="1:8" ht="22.5" x14ac:dyDescent="0.2">
      <c r="A372" s="96" t="s">
        <v>567</v>
      </c>
      <c r="B372" s="205"/>
      <c r="C372" s="77"/>
      <c r="D372" s="27" t="s">
        <v>1993</v>
      </c>
      <c r="E372" s="28" t="s">
        <v>33</v>
      </c>
      <c r="F372" s="29">
        <v>2</v>
      </c>
      <c r="G372" s="30"/>
      <c r="H372" s="30">
        <f t="shared" si="16"/>
        <v>0</v>
      </c>
    </row>
    <row r="373" spans="1:8" ht="22.5" x14ac:dyDescent="0.2">
      <c r="A373" s="96" t="s">
        <v>569</v>
      </c>
      <c r="B373" s="205"/>
      <c r="C373" s="77"/>
      <c r="D373" s="27" t="s">
        <v>1994</v>
      </c>
      <c r="E373" s="28" t="s">
        <v>33</v>
      </c>
      <c r="F373" s="29">
        <v>1</v>
      </c>
      <c r="G373" s="30"/>
      <c r="H373" s="30">
        <f t="shared" si="16"/>
        <v>0</v>
      </c>
    </row>
    <row r="374" spans="1:8" x14ac:dyDescent="0.2">
      <c r="A374" s="96" t="s">
        <v>571</v>
      </c>
      <c r="B374" s="205"/>
      <c r="C374" s="77"/>
      <c r="D374" s="27" t="s">
        <v>1995</v>
      </c>
      <c r="E374" s="28" t="s">
        <v>25</v>
      </c>
      <c r="F374" s="29">
        <v>1</v>
      </c>
      <c r="G374" s="30"/>
      <c r="H374" s="30">
        <f t="shared" si="16"/>
        <v>0</v>
      </c>
    </row>
    <row r="375" spans="1:8" x14ac:dyDescent="0.2">
      <c r="A375" s="96" t="s">
        <v>573</v>
      </c>
      <c r="B375" s="205"/>
      <c r="C375" s="77"/>
      <c r="D375" s="27" t="s">
        <v>1996</v>
      </c>
      <c r="E375" s="28" t="s">
        <v>33</v>
      </c>
      <c r="F375" s="29">
        <v>2</v>
      </c>
      <c r="G375" s="30"/>
      <c r="H375" s="30">
        <f t="shared" si="16"/>
        <v>0</v>
      </c>
    </row>
    <row r="376" spans="1:8" x14ac:dyDescent="0.2">
      <c r="A376" s="96" t="s">
        <v>575</v>
      </c>
      <c r="B376" s="205"/>
      <c r="C376" s="77"/>
      <c r="D376" s="27" t="s">
        <v>1997</v>
      </c>
      <c r="E376" s="28" t="s">
        <v>33</v>
      </c>
      <c r="F376" s="29">
        <v>2</v>
      </c>
      <c r="G376" s="30"/>
      <c r="H376" s="30">
        <f t="shared" si="16"/>
        <v>0</v>
      </c>
    </row>
    <row r="377" spans="1:8" ht="22.5" x14ac:dyDescent="0.2">
      <c r="A377" s="96" t="s">
        <v>578</v>
      </c>
      <c r="B377" s="205"/>
      <c r="C377" s="77"/>
      <c r="D377" s="27" t="s">
        <v>1998</v>
      </c>
      <c r="E377" s="28" t="s">
        <v>25</v>
      </c>
      <c r="F377" s="29">
        <v>1</v>
      </c>
      <c r="G377" s="30"/>
      <c r="H377" s="30">
        <f t="shared" si="16"/>
        <v>0</v>
      </c>
    </row>
    <row r="378" spans="1:8" x14ac:dyDescent="0.2">
      <c r="A378" s="96" t="s">
        <v>580</v>
      </c>
      <c r="B378" s="205"/>
      <c r="C378" s="77"/>
      <c r="D378" s="27" t="s">
        <v>1999</v>
      </c>
      <c r="E378" s="28" t="s">
        <v>25</v>
      </c>
      <c r="F378" s="29">
        <v>1</v>
      </c>
      <c r="G378" s="30"/>
      <c r="H378" s="30">
        <f t="shared" ref="H378:H441" si="17">F378*G378</f>
        <v>0</v>
      </c>
    </row>
    <row r="379" spans="1:8" x14ac:dyDescent="0.2">
      <c r="A379" s="83" t="s">
        <v>2067</v>
      </c>
      <c r="B379" s="205"/>
      <c r="C379" s="64" t="s">
        <v>1832</v>
      </c>
      <c r="D379" s="76" t="s">
        <v>2000</v>
      </c>
      <c r="E379" s="79"/>
      <c r="F379" s="79"/>
      <c r="G379" s="80"/>
      <c r="H379" s="31"/>
    </row>
    <row r="380" spans="1:8" ht="22.5" x14ac:dyDescent="0.2">
      <c r="A380" s="96" t="s">
        <v>582</v>
      </c>
      <c r="B380" s="205"/>
      <c r="C380" s="77"/>
      <c r="D380" s="150" t="s">
        <v>2001</v>
      </c>
      <c r="E380" s="28" t="s">
        <v>37</v>
      </c>
      <c r="F380" s="29">
        <v>1270</v>
      </c>
      <c r="G380" s="30"/>
      <c r="H380" s="30">
        <f t="shared" si="17"/>
        <v>0</v>
      </c>
    </row>
    <row r="381" spans="1:8" ht="45" x14ac:dyDescent="0.2">
      <c r="A381" s="96" t="s">
        <v>584</v>
      </c>
      <c r="B381" s="205"/>
      <c r="C381" s="77"/>
      <c r="D381" s="27" t="s">
        <v>2002</v>
      </c>
      <c r="E381" s="28" t="s">
        <v>33</v>
      </c>
      <c r="F381" s="29">
        <v>6</v>
      </c>
      <c r="G381" s="30"/>
      <c r="H381" s="30">
        <f t="shared" si="17"/>
        <v>0</v>
      </c>
    </row>
    <row r="382" spans="1:8" x14ac:dyDescent="0.2">
      <c r="A382" s="83" t="s">
        <v>2068</v>
      </c>
      <c r="B382" s="205"/>
      <c r="C382" s="64" t="s">
        <v>1832</v>
      </c>
      <c r="D382" s="76" t="s">
        <v>2003</v>
      </c>
      <c r="E382" s="79"/>
      <c r="F382" s="79"/>
      <c r="G382" s="80"/>
      <c r="H382" s="31"/>
    </row>
    <row r="383" spans="1:8" ht="22.5" x14ac:dyDescent="0.2">
      <c r="A383" s="96" t="s">
        <v>586</v>
      </c>
      <c r="B383" s="205"/>
      <c r="C383" s="77"/>
      <c r="D383" s="27" t="s">
        <v>2004</v>
      </c>
      <c r="E383" s="28" t="s">
        <v>33</v>
      </c>
      <c r="F383" s="29">
        <v>1000</v>
      </c>
      <c r="G383" s="30"/>
      <c r="H383" s="30">
        <f t="shared" si="17"/>
        <v>0</v>
      </c>
    </row>
    <row r="384" spans="1:8" x14ac:dyDescent="0.2">
      <c r="A384" s="83" t="s">
        <v>2069</v>
      </c>
      <c r="B384" s="205"/>
      <c r="C384" s="64" t="s">
        <v>1832</v>
      </c>
      <c r="D384" s="76" t="s">
        <v>2005</v>
      </c>
      <c r="E384" s="78"/>
      <c r="F384" s="78"/>
      <c r="G384" s="31"/>
      <c r="H384" s="31"/>
    </row>
    <row r="385" spans="1:8" x14ac:dyDescent="0.2">
      <c r="A385" s="96" t="s">
        <v>588</v>
      </c>
      <c r="B385" s="205"/>
      <c r="C385" s="77"/>
      <c r="D385" s="27" t="s">
        <v>2006</v>
      </c>
      <c r="E385" s="28" t="s">
        <v>25</v>
      </c>
      <c r="F385" s="29">
        <v>1</v>
      </c>
      <c r="G385" s="30"/>
      <c r="H385" s="30">
        <f t="shared" si="17"/>
        <v>0</v>
      </c>
    </row>
    <row r="386" spans="1:8" x14ac:dyDescent="0.2">
      <c r="A386" s="96" t="s">
        <v>590</v>
      </c>
      <c r="B386" s="205"/>
      <c r="C386" s="77"/>
      <c r="D386" s="27" t="s">
        <v>2007</v>
      </c>
      <c r="E386" s="28" t="s">
        <v>25</v>
      </c>
      <c r="F386" s="29">
        <v>1</v>
      </c>
      <c r="G386" s="30"/>
      <c r="H386" s="30">
        <f t="shared" si="17"/>
        <v>0</v>
      </c>
    </row>
    <row r="387" spans="1:8" x14ac:dyDescent="0.2">
      <c r="A387" s="83" t="s">
        <v>2070</v>
      </c>
      <c r="B387" s="205"/>
      <c r="C387" s="64" t="s">
        <v>1832</v>
      </c>
      <c r="D387" s="76" t="s">
        <v>2008</v>
      </c>
      <c r="E387" s="79"/>
      <c r="F387" s="79"/>
      <c r="G387" s="80"/>
      <c r="H387" s="31"/>
    </row>
    <row r="388" spans="1:8" ht="90" x14ac:dyDescent="0.2">
      <c r="A388" s="96" t="s">
        <v>592</v>
      </c>
      <c r="B388" s="205"/>
      <c r="C388" s="77"/>
      <c r="D388" s="27" t="s">
        <v>2009</v>
      </c>
      <c r="E388" s="28" t="s">
        <v>25</v>
      </c>
      <c r="F388" s="29">
        <v>1</v>
      </c>
      <c r="G388" s="30"/>
      <c r="H388" s="30">
        <f t="shared" si="17"/>
        <v>0</v>
      </c>
    </row>
    <row r="389" spans="1:8" x14ac:dyDescent="0.2">
      <c r="A389" s="83" t="s">
        <v>2072</v>
      </c>
      <c r="B389" s="205"/>
      <c r="C389" s="64" t="s">
        <v>1832</v>
      </c>
      <c r="D389" s="76" t="s">
        <v>2010</v>
      </c>
      <c r="E389" s="79"/>
      <c r="F389" s="79"/>
      <c r="G389" s="80"/>
      <c r="H389" s="31"/>
    </row>
    <row r="390" spans="1:8" ht="22.5" x14ac:dyDescent="0.2">
      <c r="A390" s="96" t="s">
        <v>594</v>
      </c>
      <c r="B390" s="205"/>
      <c r="C390" s="77"/>
      <c r="D390" s="27" t="s">
        <v>2011</v>
      </c>
      <c r="E390" s="28" t="s">
        <v>25</v>
      </c>
      <c r="F390" s="29">
        <v>1</v>
      </c>
      <c r="G390" s="30"/>
      <c r="H390" s="30">
        <f t="shared" si="17"/>
        <v>0</v>
      </c>
    </row>
    <row r="391" spans="1:8" ht="33.75" x14ac:dyDescent="0.2">
      <c r="A391" s="96" t="s">
        <v>596</v>
      </c>
      <c r="B391" s="205"/>
      <c r="C391" s="77"/>
      <c r="D391" s="27" t="s">
        <v>2012</v>
      </c>
      <c r="E391" s="28" t="s">
        <v>25</v>
      </c>
      <c r="F391" s="29">
        <v>1</v>
      </c>
      <c r="G391" s="30"/>
      <c r="H391" s="30">
        <f t="shared" si="17"/>
        <v>0</v>
      </c>
    </row>
    <row r="392" spans="1:8" ht="22.5" x14ac:dyDescent="0.2">
      <c r="A392" s="96" t="s">
        <v>598</v>
      </c>
      <c r="B392" s="205"/>
      <c r="C392" s="77"/>
      <c r="D392" s="27" t="s">
        <v>2013</v>
      </c>
      <c r="E392" s="28" t="s">
        <v>25</v>
      </c>
      <c r="F392" s="29">
        <v>1</v>
      </c>
      <c r="G392" s="30"/>
      <c r="H392" s="30">
        <f t="shared" si="17"/>
        <v>0</v>
      </c>
    </row>
    <row r="393" spans="1:8" ht="33.75" x14ac:dyDescent="0.2">
      <c r="A393" s="96" t="s">
        <v>600</v>
      </c>
      <c r="B393" s="205"/>
      <c r="C393" s="77"/>
      <c r="D393" s="27" t="s">
        <v>1941</v>
      </c>
      <c r="E393" s="28" t="s">
        <v>33</v>
      </c>
      <c r="F393" s="29">
        <v>2</v>
      </c>
      <c r="G393" s="30"/>
      <c r="H393" s="30">
        <f t="shared" si="17"/>
        <v>0</v>
      </c>
    </row>
    <row r="394" spans="1:8" ht="22.5" x14ac:dyDescent="0.2">
      <c r="A394" s="96" t="s">
        <v>603</v>
      </c>
      <c r="B394" s="205"/>
      <c r="C394" s="77"/>
      <c r="D394" s="27" t="s">
        <v>2014</v>
      </c>
      <c r="E394" s="28" t="s">
        <v>25</v>
      </c>
      <c r="F394" s="29">
        <v>1</v>
      </c>
      <c r="G394" s="30"/>
      <c r="H394" s="30">
        <f t="shared" si="17"/>
        <v>0</v>
      </c>
    </row>
    <row r="395" spans="1:8" ht="45" x14ac:dyDescent="0.2">
      <c r="A395" s="96" t="s">
        <v>604</v>
      </c>
      <c r="B395" s="205"/>
      <c r="C395" s="77"/>
      <c r="D395" s="27" t="s">
        <v>2015</v>
      </c>
      <c r="E395" s="28" t="s">
        <v>33</v>
      </c>
      <c r="F395" s="29">
        <v>1</v>
      </c>
      <c r="G395" s="30"/>
      <c r="H395" s="30">
        <f t="shared" si="17"/>
        <v>0</v>
      </c>
    </row>
    <row r="396" spans="1:8" ht="56.25" x14ac:dyDescent="0.2">
      <c r="A396" s="96" t="s">
        <v>606</v>
      </c>
      <c r="B396" s="205"/>
      <c r="C396" s="77"/>
      <c r="D396" s="27" t="s">
        <v>2016</v>
      </c>
      <c r="E396" s="28" t="s">
        <v>33</v>
      </c>
      <c r="F396" s="29">
        <v>1</v>
      </c>
      <c r="G396" s="30"/>
      <c r="H396" s="30">
        <f t="shared" si="17"/>
        <v>0</v>
      </c>
    </row>
    <row r="397" spans="1:8" ht="22.5" x14ac:dyDescent="0.2">
      <c r="A397" s="96" t="s">
        <v>608</v>
      </c>
      <c r="B397" s="205"/>
      <c r="C397" s="77"/>
      <c r="D397" s="27" t="s">
        <v>2017</v>
      </c>
      <c r="E397" s="28" t="s">
        <v>25</v>
      </c>
      <c r="F397" s="29">
        <v>1</v>
      </c>
      <c r="G397" s="30"/>
      <c r="H397" s="30">
        <f t="shared" si="17"/>
        <v>0</v>
      </c>
    </row>
    <row r="398" spans="1:8" ht="45" x14ac:dyDescent="0.2">
      <c r="A398" s="96" t="s">
        <v>610</v>
      </c>
      <c r="B398" s="205"/>
      <c r="C398" s="77"/>
      <c r="D398" s="27" t="s">
        <v>2018</v>
      </c>
      <c r="E398" s="28" t="s">
        <v>25</v>
      </c>
      <c r="F398" s="29">
        <v>1</v>
      </c>
      <c r="G398" s="30"/>
      <c r="H398" s="30">
        <f t="shared" si="17"/>
        <v>0</v>
      </c>
    </row>
    <row r="399" spans="1:8" x14ac:dyDescent="0.2">
      <c r="A399" s="96" t="s">
        <v>612</v>
      </c>
      <c r="B399" s="205"/>
      <c r="C399" s="77"/>
      <c r="D399" s="27" t="s">
        <v>1949</v>
      </c>
      <c r="E399" s="28" t="s">
        <v>33</v>
      </c>
      <c r="F399" s="29">
        <v>1</v>
      </c>
      <c r="G399" s="30"/>
      <c r="H399" s="30">
        <f t="shared" si="17"/>
        <v>0</v>
      </c>
    </row>
    <row r="400" spans="1:8" x14ac:dyDescent="0.2">
      <c r="A400" s="96" t="s">
        <v>615</v>
      </c>
      <c r="B400" s="205"/>
      <c r="C400" s="77"/>
      <c r="D400" s="27" t="s">
        <v>1950</v>
      </c>
      <c r="E400" s="28" t="s">
        <v>33</v>
      </c>
      <c r="F400" s="29">
        <v>2</v>
      </c>
      <c r="G400" s="30"/>
      <c r="H400" s="30">
        <f t="shared" si="17"/>
        <v>0</v>
      </c>
    </row>
    <row r="401" spans="1:8" ht="33.75" x14ac:dyDescent="0.2">
      <c r="A401" s="96" t="s">
        <v>617</v>
      </c>
      <c r="B401" s="205"/>
      <c r="C401" s="77"/>
      <c r="D401" s="110" t="s">
        <v>2071</v>
      </c>
      <c r="E401" s="151" t="s">
        <v>33</v>
      </c>
      <c r="F401" s="152">
        <v>0</v>
      </c>
      <c r="G401" s="108"/>
      <c r="H401" s="108">
        <f t="shared" ref="H401" si="18">F401*G401</f>
        <v>0</v>
      </c>
    </row>
    <row r="402" spans="1:8" ht="33.75" x14ac:dyDescent="0.2">
      <c r="A402" s="96" t="s">
        <v>620</v>
      </c>
      <c r="B402" s="205"/>
      <c r="C402" s="77"/>
      <c r="D402" s="27" t="s">
        <v>2019</v>
      </c>
      <c r="E402" s="28" t="s">
        <v>33</v>
      </c>
      <c r="F402" s="29">
        <v>2</v>
      </c>
      <c r="G402" s="30"/>
      <c r="H402" s="30">
        <f t="shared" si="17"/>
        <v>0</v>
      </c>
    </row>
    <row r="403" spans="1:8" ht="33.75" x14ac:dyDescent="0.2">
      <c r="A403" s="96" t="s">
        <v>621</v>
      </c>
      <c r="B403" s="205"/>
      <c r="C403" s="77"/>
      <c r="D403" s="27" t="s">
        <v>2020</v>
      </c>
      <c r="E403" s="28" t="s">
        <v>1960</v>
      </c>
      <c r="F403" s="29">
        <v>1</v>
      </c>
      <c r="G403" s="30"/>
      <c r="H403" s="30">
        <f t="shared" si="17"/>
        <v>0</v>
      </c>
    </row>
    <row r="404" spans="1:8" x14ac:dyDescent="0.2">
      <c r="A404" s="96" t="s">
        <v>622</v>
      </c>
      <c r="B404" s="205"/>
      <c r="C404" s="77"/>
      <c r="D404" s="27" t="s">
        <v>1962</v>
      </c>
      <c r="E404" s="28" t="s">
        <v>25</v>
      </c>
      <c r="F404" s="29">
        <v>1</v>
      </c>
      <c r="G404" s="30"/>
      <c r="H404" s="30">
        <f t="shared" si="17"/>
        <v>0</v>
      </c>
    </row>
    <row r="405" spans="1:8" ht="21" x14ac:dyDescent="0.2">
      <c r="A405" s="83" t="s">
        <v>2073</v>
      </c>
      <c r="B405" s="205"/>
      <c r="C405" s="64" t="s">
        <v>1832</v>
      </c>
      <c r="D405" s="76" t="s">
        <v>2021</v>
      </c>
      <c r="E405" s="78"/>
      <c r="F405" s="78"/>
      <c r="G405" s="31"/>
      <c r="H405" s="31"/>
    </row>
    <row r="406" spans="1:8" ht="45" x14ac:dyDescent="0.2">
      <c r="A406" s="96" t="s">
        <v>623</v>
      </c>
      <c r="B406" s="205"/>
      <c r="C406" s="77"/>
      <c r="D406" s="27" t="s">
        <v>2022</v>
      </c>
      <c r="E406" s="28" t="s">
        <v>25</v>
      </c>
      <c r="F406" s="29">
        <v>1</v>
      </c>
      <c r="G406" s="30"/>
      <c r="H406" s="30">
        <f t="shared" si="17"/>
        <v>0</v>
      </c>
    </row>
    <row r="407" spans="1:8" x14ac:dyDescent="0.2">
      <c r="A407" s="96" t="s">
        <v>624</v>
      </c>
      <c r="B407" s="205"/>
      <c r="C407" s="77"/>
      <c r="D407" s="27" t="s">
        <v>2023</v>
      </c>
      <c r="E407" s="28" t="s">
        <v>33</v>
      </c>
      <c r="F407" s="29">
        <v>1</v>
      </c>
      <c r="G407" s="30"/>
      <c r="H407" s="30">
        <f t="shared" si="17"/>
        <v>0</v>
      </c>
    </row>
    <row r="408" spans="1:8" ht="22.5" x14ac:dyDescent="0.2">
      <c r="A408" s="96" t="s">
        <v>626</v>
      </c>
      <c r="B408" s="205"/>
      <c r="C408" s="77"/>
      <c r="D408" s="27" t="s">
        <v>1998</v>
      </c>
      <c r="E408" s="28" t="s">
        <v>25</v>
      </c>
      <c r="F408" s="29">
        <v>1</v>
      </c>
      <c r="G408" s="30"/>
      <c r="H408" s="30">
        <f t="shared" si="17"/>
        <v>0</v>
      </c>
    </row>
    <row r="409" spans="1:8" x14ac:dyDescent="0.2">
      <c r="A409" s="96" t="s">
        <v>627</v>
      </c>
      <c r="B409" s="205"/>
      <c r="C409" s="77"/>
      <c r="D409" s="27" t="s">
        <v>1999</v>
      </c>
      <c r="E409" s="28" t="s">
        <v>25</v>
      </c>
      <c r="F409" s="29">
        <v>1</v>
      </c>
      <c r="G409" s="30"/>
      <c r="H409" s="30">
        <f t="shared" si="17"/>
        <v>0</v>
      </c>
    </row>
    <row r="410" spans="1:8" ht="33.75" x14ac:dyDescent="0.2">
      <c r="A410" s="96" t="s">
        <v>628</v>
      </c>
      <c r="B410" s="205"/>
      <c r="C410" s="77"/>
      <c r="D410" s="27" t="s">
        <v>2024</v>
      </c>
      <c r="E410" s="28" t="s">
        <v>25</v>
      </c>
      <c r="F410" s="29">
        <v>1</v>
      </c>
      <c r="G410" s="30"/>
      <c r="H410" s="30">
        <f t="shared" si="17"/>
        <v>0</v>
      </c>
    </row>
    <row r="411" spans="1:8" x14ac:dyDescent="0.2">
      <c r="A411" s="96" t="s">
        <v>629</v>
      </c>
      <c r="B411" s="205"/>
      <c r="C411" s="77"/>
      <c r="D411" s="27" t="s">
        <v>2025</v>
      </c>
      <c r="E411" s="28" t="s">
        <v>25</v>
      </c>
      <c r="F411" s="29">
        <v>1</v>
      </c>
      <c r="G411" s="30"/>
      <c r="H411" s="30">
        <f t="shared" si="17"/>
        <v>0</v>
      </c>
    </row>
    <row r="412" spans="1:8" ht="22.5" x14ac:dyDescent="0.2">
      <c r="A412" s="96" t="s">
        <v>631</v>
      </c>
      <c r="B412" s="205"/>
      <c r="C412" s="77"/>
      <c r="D412" s="27" t="s">
        <v>2026</v>
      </c>
      <c r="E412" s="28" t="s">
        <v>33</v>
      </c>
      <c r="F412" s="29">
        <v>1</v>
      </c>
      <c r="G412" s="30"/>
      <c r="H412" s="30">
        <f t="shared" si="17"/>
        <v>0</v>
      </c>
    </row>
    <row r="413" spans="1:8" ht="22.5" x14ac:dyDescent="0.2">
      <c r="A413" s="96" t="s">
        <v>633</v>
      </c>
      <c r="B413" s="205"/>
      <c r="C413" s="77"/>
      <c r="D413" s="27" t="s">
        <v>2027</v>
      </c>
      <c r="E413" s="28" t="s">
        <v>33</v>
      </c>
      <c r="F413" s="29">
        <v>1</v>
      </c>
      <c r="G413" s="30"/>
      <c r="H413" s="30">
        <f t="shared" si="17"/>
        <v>0</v>
      </c>
    </row>
    <row r="414" spans="1:8" x14ac:dyDescent="0.2">
      <c r="A414" s="96" t="s">
        <v>635</v>
      </c>
      <c r="B414" s="205"/>
      <c r="C414" s="77"/>
      <c r="D414" s="27" t="s">
        <v>2028</v>
      </c>
      <c r="E414" s="28" t="s">
        <v>33</v>
      </c>
      <c r="F414" s="29">
        <v>2</v>
      </c>
      <c r="G414" s="30"/>
      <c r="H414" s="30">
        <f t="shared" si="17"/>
        <v>0</v>
      </c>
    </row>
    <row r="415" spans="1:8" ht="45" x14ac:dyDescent="0.2">
      <c r="A415" s="96" t="s">
        <v>637</v>
      </c>
      <c r="B415" s="205"/>
      <c r="C415" s="77"/>
      <c r="D415" s="27" t="s">
        <v>2029</v>
      </c>
      <c r="E415" s="28" t="s">
        <v>33</v>
      </c>
      <c r="F415" s="29">
        <v>4</v>
      </c>
      <c r="G415" s="30"/>
      <c r="H415" s="30">
        <f t="shared" si="17"/>
        <v>0</v>
      </c>
    </row>
    <row r="416" spans="1:8" ht="22.5" x14ac:dyDescent="0.2">
      <c r="A416" s="96" t="s">
        <v>639</v>
      </c>
      <c r="B416" s="205"/>
      <c r="C416" s="77"/>
      <c r="D416" s="27" t="s">
        <v>2030</v>
      </c>
      <c r="E416" s="28" t="s">
        <v>33</v>
      </c>
      <c r="F416" s="29">
        <v>2</v>
      </c>
      <c r="G416" s="30"/>
      <c r="H416" s="30">
        <f t="shared" si="17"/>
        <v>0</v>
      </c>
    </row>
    <row r="417" spans="1:8" ht="33.75" x14ac:dyDescent="0.2">
      <c r="A417" s="96" t="s">
        <v>641</v>
      </c>
      <c r="B417" s="205"/>
      <c r="C417" s="77"/>
      <c r="D417" s="27" t="s">
        <v>2031</v>
      </c>
      <c r="E417" s="28" t="s">
        <v>33</v>
      </c>
      <c r="F417" s="29">
        <v>4</v>
      </c>
      <c r="G417" s="30"/>
      <c r="H417" s="30">
        <f t="shared" si="17"/>
        <v>0</v>
      </c>
    </row>
    <row r="418" spans="1:8" ht="33.75" x14ac:dyDescent="0.2">
      <c r="A418" s="96" t="s">
        <v>643</v>
      </c>
      <c r="B418" s="205"/>
      <c r="C418" s="77"/>
      <c r="D418" s="27" t="s">
        <v>2032</v>
      </c>
      <c r="E418" s="28" t="s">
        <v>33</v>
      </c>
      <c r="F418" s="29">
        <v>4</v>
      </c>
      <c r="G418" s="30"/>
      <c r="H418" s="30">
        <f t="shared" si="17"/>
        <v>0</v>
      </c>
    </row>
    <row r="419" spans="1:8" ht="56.25" x14ac:dyDescent="0.2">
      <c r="A419" s="96" t="s">
        <v>645</v>
      </c>
      <c r="B419" s="205"/>
      <c r="C419" s="77"/>
      <c r="D419" s="27" t="s">
        <v>2033</v>
      </c>
      <c r="E419" s="28" t="s">
        <v>33</v>
      </c>
      <c r="F419" s="29">
        <v>56</v>
      </c>
      <c r="G419" s="30"/>
      <c r="H419" s="30">
        <f t="shared" si="17"/>
        <v>0</v>
      </c>
    </row>
    <row r="420" spans="1:8" ht="33.75" x14ac:dyDescent="0.2">
      <c r="A420" s="96" t="s">
        <v>647</v>
      </c>
      <c r="B420" s="205"/>
      <c r="C420" s="77"/>
      <c r="D420" s="27" t="s">
        <v>2034</v>
      </c>
      <c r="E420" s="28" t="s">
        <v>33</v>
      </c>
      <c r="F420" s="29">
        <v>10</v>
      </c>
      <c r="G420" s="30"/>
      <c r="H420" s="30">
        <f t="shared" si="17"/>
        <v>0</v>
      </c>
    </row>
    <row r="421" spans="1:8" ht="22.5" x14ac:dyDescent="0.2">
      <c r="A421" s="96" t="s">
        <v>649</v>
      </c>
      <c r="B421" s="205"/>
      <c r="C421" s="77"/>
      <c r="D421" s="27" t="s">
        <v>2035</v>
      </c>
      <c r="E421" s="28" t="s">
        <v>33</v>
      </c>
      <c r="F421" s="29">
        <v>44</v>
      </c>
      <c r="G421" s="30"/>
      <c r="H421" s="30">
        <f t="shared" si="17"/>
        <v>0</v>
      </c>
    </row>
    <row r="422" spans="1:8" x14ac:dyDescent="0.2">
      <c r="A422" s="96" t="s">
        <v>651</v>
      </c>
      <c r="B422" s="205"/>
      <c r="C422" s="77"/>
      <c r="D422" s="27" t="s">
        <v>2036</v>
      </c>
      <c r="E422" s="28" t="s">
        <v>33</v>
      </c>
      <c r="F422" s="29">
        <v>10</v>
      </c>
      <c r="G422" s="30"/>
      <c r="H422" s="30">
        <f t="shared" si="17"/>
        <v>0</v>
      </c>
    </row>
    <row r="423" spans="1:8" ht="56.25" x14ac:dyDescent="0.2">
      <c r="A423" s="96" t="s">
        <v>653</v>
      </c>
      <c r="B423" s="205"/>
      <c r="C423" s="77"/>
      <c r="D423" s="27" t="s">
        <v>2037</v>
      </c>
      <c r="E423" s="28" t="s">
        <v>33</v>
      </c>
      <c r="F423" s="29">
        <v>20</v>
      </c>
      <c r="G423" s="30"/>
      <c r="H423" s="30">
        <f t="shared" si="17"/>
        <v>0</v>
      </c>
    </row>
    <row r="424" spans="1:8" ht="33.75" x14ac:dyDescent="0.2">
      <c r="A424" s="96" t="s">
        <v>655</v>
      </c>
      <c r="B424" s="205"/>
      <c r="C424" s="77"/>
      <c r="D424" s="27" t="s">
        <v>2038</v>
      </c>
      <c r="E424" s="28" t="s">
        <v>33</v>
      </c>
      <c r="F424" s="29">
        <v>20</v>
      </c>
      <c r="G424" s="30"/>
      <c r="H424" s="30">
        <f t="shared" si="17"/>
        <v>0</v>
      </c>
    </row>
    <row r="425" spans="1:8" ht="22.5" x14ac:dyDescent="0.2">
      <c r="A425" s="96" t="s">
        <v>657</v>
      </c>
      <c r="B425" s="205"/>
      <c r="C425" s="77"/>
      <c r="D425" s="27" t="s">
        <v>2039</v>
      </c>
      <c r="E425" s="28" t="s">
        <v>33</v>
      </c>
      <c r="F425" s="29">
        <v>10</v>
      </c>
      <c r="G425" s="30"/>
      <c r="H425" s="30">
        <f t="shared" si="17"/>
        <v>0</v>
      </c>
    </row>
    <row r="426" spans="1:8" ht="22.5" x14ac:dyDescent="0.2">
      <c r="A426" s="96" t="s">
        <v>659</v>
      </c>
      <c r="B426" s="205"/>
      <c r="C426" s="77"/>
      <c r="D426" s="27" t="s">
        <v>2040</v>
      </c>
      <c r="E426" s="28" t="s">
        <v>33</v>
      </c>
      <c r="F426" s="29">
        <v>10</v>
      </c>
      <c r="G426" s="30"/>
      <c r="H426" s="30">
        <f t="shared" si="17"/>
        <v>0</v>
      </c>
    </row>
    <row r="427" spans="1:8" ht="22.5" x14ac:dyDescent="0.2">
      <c r="A427" s="96" t="s">
        <v>661</v>
      </c>
      <c r="B427" s="205"/>
      <c r="C427" s="77"/>
      <c r="D427" s="27" t="s">
        <v>2041</v>
      </c>
      <c r="E427" s="28" t="s">
        <v>33</v>
      </c>
      <c r="F427" s="29">
        <v>10</v>
      </c>
      <c r="G427" s="30"/>
      <c r="H427" s="30">
        <f t="shared" si="17"/>
        <v>0</v>
      </c>
    </row>
    <row r="428" spans="1:8" ht="33.75" x14ac:dyDescent="0.2">
      <c r="A428" s="96" t="s">
        <v>663</v>
      </c>
      <c r="B428" s="205"/>
      <c r="C428" s="77"/>
      <c r="D428" s="27" t="s">
        <v>2042</v>
      </c>
      <c r="E428" s="28" t="s">
        <v>33</v>
      </c>
      <c r="F428" s="29">
        <v>10</v>
      </c>
      <c r="G428" s="30"/>
      <c r="H428" s="30">
        <f t="shared" si="17"/>
        <v>0</v>
      </c>
    </row>
    <row r="429" spans="1:8" ht="22.5" x14ac:dyDescent="0.2">
      <c r="A429" s="96" t="s">
        <v>665</v>
      </c>
      <c r="B429" s="205"/>
      <c r="C429" s="77"/>
      <c r="D429" s="27" t="s">
        <v>2043</v>
      </c>
      <c r="E429" s="28" t="s">
        <v>33</v>
      </c>
      <c r="F429" s="29">
        <v>2</v>
      </c>
      <c r="G429" s="30"/>
      <c r="H429" s="30">
        <f t="shared" si="17"/>
        <v>0</v>
      </c>
    </row>
    <row r="430" spans="1:8" ht="22.5" x14ac:dyDescent="0.2">
      <c r="A430" s="96" t="s">
        <v>667</v>
      </c>
      <c r="B430" s="205"/>
      <c r="C430" s="77"/>
      <c r="D430" s="27" t="s">
        <v>2044</v>
      </c>
      <c r="E430" s="28" t="s">
        <v>33</v>
      </c>
      <c r="F430" s="29">
        <v>10</v>
      </c>
      <c r="G430" s="30"/>
      <c r="H430" s="30">
        <f t="shared" si="17"/>
        <v>0</v>
      </c>
    </row>
    <row r="431" spans="1:8" ht="45" x14ac:dyDescent="0.2">
      <c r="A431" s="96" t="s">
        <v>669</v>
      </c>
      <c r="B431" s="205"/>
      <c r="C431" s="77"/>
      <c r="D431" s="27" t="s">
        <v>2045</v>
      </c>
      <c r="E431" s="28" t="s">
        <v>33</v>
      </c>
      <c r="F431" s="29">
        <v>1</v>
      </c>
      <c r="G431" s="30"/>
      <c r="H431" s="30">
        <f t="shared" si="17"/>
        <v>0</v>
      </c>
    </row>
    <row r="432" spans="1:8" x14ac:dyDescent="0.2">
      <c r="A432" s="96" t="s">
        <v>671</v>
      </c>
      <c r="B432" s="205"/>
      <c r="C432" s="77"/>
      <c r="D432" s="27" t="s">
        <v>2046</v>
      </c>
      <c r="E432" s="28" t="s">
        <v>33</v>
      </c>
      <c r="F432" s="29">
        <v>15</v>
      </c>
      <c r="G432" s="30"/>
      <c r="H432" s="30">
        <f t="shared" si="17"/>
        <v>0</v>
      </c>
    </row>
    <row r="433" spans="1:8" x14ac:dyDescent="0.2">
      <c r="A433" s="96" t="s">
        <v>673</v>
      </c>
      <c r="B433" s="205"/>
      <c r="C433" s="77"/>
      <c r="D433" s="27" t="s">
        <v>2047</v>
      </c>
      <c r="E433" s="28" t="s">
        <v>33</v>
      </c>
      <c r="F433" s="29">
        <v>50</v>
      </c>
      <c r="G433" s="30"/>
      <c r="H433" s="30">
        <f t="shared" si="17"/>
        <v>0</v>
      </c>
    </row>
    <row r="434" spans="1:8" x14ac:dyDescent="0.2">
      <c r="A434" s="96" t="s">
        <v>675</v>
      </c>
      <c r="B434" s="205"/>
      <c r="C434" s="77"/>
      <c r="D434" s="27" t="s">
        <v>2048</v>
      </c>
      <c r="E434" s="28" t="s">
        <v>33</v>
      </c>
      <c r="F434" s="29">
        <v>15</v>
      </c>
      <c r="G434" s="30"/>
      <c r="H434" s="30">
        <f t="shared" si="17"/>
        <v>0</v>
      </c>
    </row>
    <row r="435" spans="1:8" x14ac:dyDescent="0.2">
      <c r="A435" s="96" t="s">
        <v>677</v>
      </c>
      <c r="B435" s="205"/>
      <c r="C435" s="77"/>
      <c r="D435" s="27" t="s">
        <v>2049</v>
      </c>
      <c r="E435" s="28" t="s">
        <v>33</v>
      </c>
      <c r="F435" s="29">
        <v>20</v>
      </c>
      <c r="G435" s="30"/>
      <c r="H435" s="30">
        <f t="shared" si="17"/>
        <v>0</v>
      </c>
    </row>
    <row r="436" spans="1:8" x14ac:dyDescent="0.2">
      <c r="A436" s="96" t="s">
        <v>679</v>
      </c>
      <c r="B436" s="205"/>
      <c r="C436" s="77"/>
      <c r="D436" s="27" t="s">
        <v>2050</v>
      </c>
      <c r="E436" s="28" t="s">
        <v>33</v>
      </c>
      <c r="F436" s="29">
        <v>20</v>
      </c>
      <c r="G436" s="30"/>
      <c r="H436" s="30">
        <f t="shared" si="17"/>
        <v>0</v>
      </c>
    </row>
    <row r="437" spans="1:8" x14ac:dyDescent="0.2">
      <c r="A437" s="96" t="s">
        <v>681</v>
      </c>
      <c r="B437" s="205"/>
      <c r="C437" s="77"/>
      <c r="D437" s="27" t="s">
        <v>2051</v>
      </c>
      <c r="E437" s="28" t="s">
        <v>33</v>
      </c>
      <c r="F437" s="29">
        <v>20</v>
      </c>
      <c r="G437" s="30"/>
      <c r="H437" s="30">
        <f t="shared" si="17"/>
        <v>0</v>
      </c>
    </row>
    <row r="438" spans="1:8" x14ac:dyDescent="0.2">
      <c r="A438" s="96" t="s">
        <v>683</v>
      </c>
      <c r="B438" s="205"/>
      <c r="C438" s="77"/>
      <c r="D438" s="27" t="s">
        <v>2052</v>
      </c>
      <c r="E438" s="28" t="s">
        <v>33</v>
      </c>
      <c r="F438" s="29">
        <v>20</v>
      </c>
      <c r="G438" s="30"/>
      <c r="H438" s="30">
        <f t="shared" si="17"/>
        <v>0</v>
      </c>
    </row>
    <row r="439" spans="1:8" x14ac:dyDescent="0.2">
      <c r="A439" s="96" t="s">
        <v>685</v>
      </c>
      <c r="B439" s="205"/>
      <c r="C439" s="77"/>
      <c r="D439" s="27" t="s">
        <v>2053</v>
      </c>
      <c r="E439" s="28" t="s">
        <v>33</v>
      </c>
      <c r="F439" s="29">
        <v>50</v>
      </c>
      <c r="G439" s="30"/>
      <c r="H439" s="30">
        <f t="shared" si="17"/>
        <v>0</v>
      </c>
    </row>
    <row r="440" spans="1:8" x14ac:dyDescent="0.2">
      <c r="A440" s="96" t="s">
        <v>687</v>
      </c>
      <c r="B440" s="205"/>
      <c r="C440" s="77"/>
      <c r="D440" s="27" t="s">
        <v>2054</v>
      </c>
      <c r="E440" s="28" t="s">
        <v>33</v>
      </c>
      <c r="F440" s="29">
        <v>50</v>
      </c>
      <c r="G440" s="30"/>
      <c r="H440" s="30">
        <f t="shared" si="17"/>
        <v>0</v>
      </c>
    </row>
    <row r="441" spans="1:8" ht="22.5" x14ac:dyDescent="0.2">
      <c r="A441" s="96" t="s">
        <v>689</v>
      </c>
      <c r="B441" s="205"/>
      <c r="C441" s="77"/>
      <c r="D441" s="27" t="s">
        <v>2055</v>
      </c>
      <c r="E441" s="28" t="s">
        <v>2056</v>
      </c>
      <c r="F441" s="29">
        <v>2</v>
      </c>
      <c r="G441" s="30"/>
      <c r="H441" s="30">
        <f t="shared" si="17"/>
        <v>0</v>
      </c>
    </row>
    <row r="442" spans="1:8" x14ac:dyDescent="0.2">
      <c r="A442" s="203" t="s">
        <v>1856</v>
      </c>
      <c r="B442" s="204"/>
      <c r="C442" s="204"/>
      <c r="D442" s="204"/>
      <c r="E442" s="204"/>
      <c r="F442" s="204"/>
      <c r="G442" s="204"/>
      <c r="H442" s="15">
        <f>SUM(H312:H441)</f>
        <v>0</v>
      </c>
    </row>
    <row r="443" spans="1:8" x14ac:dyDescent="0.2">
      <c r="A443" s="70" t="s">
        <v>1857</v>
      </c>
      <c r="B443" s="202" t="s">
        <v>1805</v>
      </c>
      <c r="C443" s="64" t="s">
        <v>1832</v>
      </c>
      <c r="D443" s="32" t="s">
        <v>1859</v>
      </c>
      <c r="E443" s="33"/>
      <c r="F443" s="33"/>
      <c r="G443" s="35"/>
      <c r="H443" s="36"/>
    </row>
    <row r="444" spans="1:8" x14ac:dyDescent="0.2">
      <c r="A444" s="97" t="s">
        <v>691</v>
      </c>
      <c r="B444" s="202"/>
      <c r="C444" s="30"/>
      <c r="D444" s="27" t="s">
        <v>630</v>
      </c>
      <c r="E444" s="28" t="s">
        <v>25</v>
      </c>
      <c r="F444" s="29">
        <v>1</v>
      </c>
      <c r="G444" s="34"/>
      <c r="H444" s="20">
        <f t="shared" ref="H444:H486" si="19">F444*G444</f>
        <v>0</v>
      </c>
    </row>
    <row r="445" spans="1:8" x14ac:dyDescent="0.2">
      <c r="A445" s="97" t="s">
        <v>693</v>
      </c>
      <c r="B445" s="202"/>
      <c r="C445" s="30"/>
      <c r="D445" s="27" t="s">
        <v>632</v>
      </c>
      <c r="E445" s="28" t="s">
        <v>25</v>
      </c>
      <c r="F445" s="29">
        <v>1</v>
      </c>
      <c r="G445" s="34"/>
      <c r="H445" s="20">
        <f t="shared" si="19"/>
        <v>0</v>
      </c>
    </row>
    <row r="446" spans="1:8" x14ac:dyDescent="0.2">
      <c r="A446" s="97" t="s">
        <v>695</v>
      </c>
      <c r="B446" s="202"/>
      <c r="C446" s="30"/>
      <c r="D446" s="27" t="s">
        <v>634</v>
      </c>
      <c r="E446" s="28" t="s">
        <v>25</v>
      </c>
      <c r="F446" s="29">
        <v>1</v>
      </c>
      <c r="G446" s="34"/>
      <c r="H446" s="20">
        <f t="shared" si="19"/>
        <v>0</v>
      </c>
    </row>
    <row r="447" spans="1:8" x14ac:dyDescent="0.2">
      <c r="A447" s="97" t="s">
        <v>697</v>
      </c>
      <c r="B447" s="202"/>
      <c r="C447" s="30"/>
      <c r="D447" s="27" t="s">
        <v>636</v>
      </c>
      <c r="E447" s="28" t="s">
        <v>25</v>
      </c>
      <c r="F447" s="29">
        <v>1</v>
      </c>
      <c r="G447" s="34"/>
      <c r="H447" s="20">
        <f t="shared" si="19"/>
        <v>0</v>
      </c>
    </row>
    <row r="448" spans="1:8" x14ac:dyDescent="0.2">
      <c r="A448" s="97" t="s">
        <v>699</v>
      </c>
      <c r="B448" s="202"/>
      <c r="C448" s="30"/>
      <c r="D448" s="27" t="s">
        <v>638</v>
      </c>
      <c r="E448" s="28" t="s">
        <v>33</v>
      </c>
      <c r="F448" s="29">
        <v>2</v>
      </c>
      <c r="G448" s="34"/>
      <c r="H448" s="20">
        <f t="shared" si="19"/>
        <v>0</v>
      </c>
    </row>
    <row r="449" spans="1:8" x14ac:dyDescent="0.2">
      <c r="A449" s="97" t="s">
        <v>701</v>
      </c>
      <c r="B449" s="202"/>
      <c r="C449" s="30"/>
      <c r="D449" s="27" t="s">
        <v>640</v>
      </c>
      <c r="E449" s="28" t="s">
        <v>25</v>
      </c>
      <c r="F449" s="29">
        <v>1</v>
      </c>
      <c r="G449" s="34"/>
      <c r="H449" s="20">
        <f t="shared" si="19"/>
        <v>0</v>
      </c>
    </row>
    <row r="450" spans="1:8" x14ac:dyDescent="0.2">
      <c r="A450" s="97" t="s">
        <v>703</v>
      </c>
      <c r="B450" s="202"/>
      <c r="C450" s="30"/>
      <c r="D450" s="27" t="s">
        <v>642</v>
      </c>
      <c r="E450" s="28" t="s">
        <v>33</v>
      </c>
      <c r="F450" s="29">
        <v>47</v>
      </c>
      <c r="G450" s="34"/>
      <c r="H450" s="20">
        <f t="shared" si="19"/>
        <v>0</v>
      </c>
    </row>
    <row r="451" spans="1:8" x14ac:dyDescent="0.2">
      <c r="A451" s="97" t="s">
        <v>705</v>
      </c>
      <c r="B451" s="202"/>
      <c r="C451" s="30"/>
      <c r="D451" s="27" t="s">
        <v>644</v>
      </c>
      <c r="E451" s="28" t="s">
        <v>33</v>
      </c>
      <c r="F451" s="29">
        <v>1</v>
      </c>
      <c r="G451" s="34"/>
      <c r="H451" s="20">
        <f t="shared" si="19"/>
        <v>0</v>
      </c>
    </row>
    <row r="452" spans="1:8" ht="22.5" x14ac:dyDescent="0.2">
      <c r="A452" s="97" t="s">
        <v>707</v>
      </c>
      <c r="B452" s="202"/>
      <c r="C452" s="30"/>
      <c r="D452" s="27" t="s">
        <v>646</v>
      </c>
      <c r="E452" s="28" t="s">
        <v>33</v>
      </c>
      <c r="F452" s="29">
        <v>12</v>
      </c>
      <c r="G452" s="34"/>
      <c r="H452" s="20">
        <f t="shared" si="19"/>
        <v>0</v>
      </c>
    </row>
    <row r="453" spans="1:8" ht="22.5" x14ac:dyDescent="0.2">
      <c r="A453" s="97" t="s">
        <v>709</v>
      </c>
      <c r="B453" s="202"/>
      <c r="C453" s="30"/>
      <c r="D453" s="27" t="s">
        <v>648</v>
      </c>
      <c r="E453" s="28" t="s">
        <v>33</v>
      </c>
      <c r="F453" s="29">
        <v>12</v>
      </c>
      <c r="G453" s="34"/>
      <c r="H453" s="20">
        <f t="shared" si="19"/>
        <v>0</v>
      </c>
    </row>
    <row r="454" spans="1:8" x14ac:dyDescent="0.2">
      <c r="A454" s="97" t="s">
        <v>711</v>
      </c>
      <c r="B454" s="202"/>
      <c r="C454" s="30"/>
      <c r="D454" s="27" t="s">
        <v>650</v>
      </c>
      <c r="E454" s="28" t="s">
        <v>33</v>
      </c>
      <c r="F454" s="29">
        <v>9</v>
      </c>
      <c r="G454" s="34"/>
      <c r="H454" s="20">
        <f t="shared" si="19"/>
        <v>0</v>
      </c>
    </row>
    <row r="455" spans="1:8" x14ac:dyDescent="0.2">
      <c r="A455" s="97" t="s">
        <v>713</v>
      </c>
      <c r="B455" s="202"/>
      <c r="C455" s="30"/>
      <c r="D455" s="27" t="s">
        <v>652</v>
      </c>
      <c r="E455" s="28" t="s">
        <v>33</v>
      </c>
      <c r="F455" s="29">
        <v>17</v>
      </c>
      <c r="G455" s="34"/>
      <c r="H455" s="20">
        <f t="shared" si="19"/>
        <v>0</v>
      </c>
    </row>
    <row r="456" spans="1:8" x14ac:dyDescent="0.2">
      <c r="A456" s="97" t="s">
        <v>1203</v>
      </c>
      <c r="B456" s="202"/>
      <c r="C456" s="30"/>
      <c r="D456" s="27" t="s">
        <v>654</v>
      </c>
      <c r="E456" s="28" t="s">
        <v>33</v>
      </c>
      <c r="F456" s="29">
        <v>8</v>
      </c>
      <c r="G456" s="34"/>
      <c r="H456" s="20">
        <f t="shared" si="19"/>
        <v>0</v>
      </c>
    </row>
    <row r="457" spans="1:8" x14ac:dyDescent="0.2">
      <c r="A457" s="97" t="s">
        <v>1204</v>
      </c>
      <c r="B457" s="202"/>
      <c r="C457" s="30"/>
      <c r="D457" s="27" t="s">
        <v>656</v>
      </c>
      <c r="E457" s="28" t="s">
        <v>33</v>
      </c>
      <c r="F457" s="29">
        <v>10</v>
      </c>
      <c r="G457" s="34"/>
      <c r="H457" s="20">
        <f t="shared" si="19"/>
        <v>0</v>
      </c>
    </row>
    <row r="458" spans="1:8" ht="22.5" x14ac:dyDescent="0.2">
      <c r="A458" s="97" t="s">
        <v>1206</v>
      </c>
      <c r="B458" s="202"/>
      <c r="C458" s="30"/>
      <c r="D458" s="27" t="s">
        <v>658</v>
      </c>
      <c r="E458" s="28" t="s">
        <v>33</v>
      </c>
      <c r="F458" s="29">
        <v>10</v>
      </c>
      <c r="G458" s="34"/>
      <c r="H458" s="20">
        <f t="shared" si="19"/>
        <v>0</v>
      </c>
    </row>
    <row r="459" spans="1:8" x14ac:dyDescent="0.2">
      <c r="A459" s="97" t="s">
        <v>1207</v>
      </c>
      <c r="B459" s="202"/>
      <c r="C459" s="30"/>
      <c r="D459" s="27" t="s">
        <v>660</v>
      </c>
      <c r="E459" s="28" t="s">
        <v>33</v>
      </c>
      <c r="F459" s="29">
        <v>10</v>
      </c>
      <c r="G459" s="34"/>
      <c r="H459" s="20">
        <f t="shared" si="19"/>
        <v>0</v>
      </c>
    </row>
    <row r="460" spans="1:8" ht="22.5" x14ac:dyDescent="0.2">
      <c r="A460" s="97" t="s">
        <v>1208</v>
      </c>
      <c r="B460" s="202"/>
      <c r="C460" s="30"/>
      <c r="D460" s="27" t="s">
        <v>662</v>
      </c>
      <c r="E460" s="28" t="s">
        <v>33</v>
      </c>
      <c r="F460" s="29">
        <v>6</v>
      </c>
      <c r="G460" s="34"/>
      <c r="H460" s="20">
        <f t="shared" si="19"/>
        <v>0</v>
      </c>
    </row>
    <row r="461" spans="1:8" x14ac:dyDescent="0.2">
      <c r="A461" s="97" t="s">
        <v>1210</v>
      </c>
      <c r="B461" s="202"/>
      <c r="C461" s="30"/>
      <c r="D461" s="27" t="s">
        <v>664</v>
      </c>
      <c r="E461" s="28" t="s">
        <v>33</v>
      </c>
      <c r="F461" s="29">
        <v>1</v>
      </c>
      <c r="G461" s="34"/>
      <c r="H461" s="20">
        <f t="shared" si="19"/>
        <v>0</v>
      </c>
    </row>
    <row r="462" spans="1:8" ht="22.5" x14ac:dyDescent="0.2">
      <c r="A462" s="97" t="s">
        <v>1211</v>
      </c>
      <c r="B462" s="202"/>
      <c r="C462" s="30"/>
      <c r="D462" s="27" t="s">
        <v>666</v>
      </c>
      <c r="E462" s="28" t="s">
        <v>33</v>
      </c>
      <c r="F462" s="29">
        <v>2</v>
      </c>
      <c r="G462" s="34"/>
      <c r="H462" s="20">
        <f t="shared" si="19"/>
        <v>0</v>
      </c>
    </row>
    <row r="463" spans="1:8" x14ac:dyDescent="0.2">
      <c r="A463" s="97" t="s">
        <v>1213</v>
      </c>
      <c r="B463" s="202"/>
      <c r="C463" s="30"/>
      <c r="D463" s="27" t="s">
        <v>668</v>
      </c>
      <c r="E463" s="28" t="s">
        <v>33</v>
      </c>
      <c r="F463" s="29">
        <v>2</v>
      </c>
      <c r="G463" s="34"/>
      <c r="H463" s="20">
        <f t="shared" si="19"/>
        <v>0</v>
      </c>
    </row>
    <row r="464" spans="1:8" x14ac:dyDescent="0.2">
      <c r="A464" s="97" t="s">
        <v>1215</v>
      </c>
      <c r="B464" s="202"/>
      <c r="C464" s="30"/>
      <c r="D464" s="27" t="s">
        <v>670</v>
      </c>
      <c r="E464" s="28" t="s">
        <v>33</v>
      </c>
      <c r="F464" s="29">
        <v>1</v>
      </c>
      <c r="G464" s="34"/>
      <c r="H464" s="20">
        <f t="shared" si="19"/>
        <v>0</v>
      </c>
    </row>
    <row r="465" spans="1:8" x14ac:dyDescent="0.2">
      <c r="A465" s="97" t="s">
        <v>1217</v>
      </c>
      <c r="B465" s="202"/>
      <c r="C465" s="30"/>
      <c r="D465" s="27" t="s">
        <v>672</v>
      </c>
      <c r="E465" s="28" t="s">
        <v>33</v>
      </c>
      <c r="F465" s="29">
        <v>9</v>
      </c>
      <c r="G465" s="34"/>
      <c r="H465" s="20">
        <f t="shared" si="19"/>
        <v>0</v>
      </c>
    </row>
    <row r="466" spans="1:8" x14ac:dyDescent="0.2">
      <c r="A466" s="97" t="s">
        <v>1220</v>
      </c>
      <c r="B466" s="202"/>
      <c r="C466" s="30"/>
      <c r="D466" s="27" t="s">
        <v>674</v>
      </c>
      <c r="E466" s="28" t="s">
        <v>33</v>
      </c>
      <c r="F466" s="29">
        <v>3</v>
      </c>
      <c r="G466" s="34"/>
      <c r="H466" s="20">
        <f t="shared" si="19"/>
        <v>0</v>
      </c>
    </row>
    <row r="467" spans="1:8" ht="45" x14ac:dyDescent="0.2">
      <c r="A467" s="97" t="s">
        <v>1221</v>
      </c>
      <c r="B467" s="202"/>
      <c r="C467" s="30"/>
      <c r="D467" s="27" t="s">
        <v>676</v>
      </c>
      <c r="E467" s="28" t="s">
        <v>25</v>
      </c>
      <c r="F467" s="29">
        <v>1</v>
      </c>
      <c r="G467" s="34"/>
      <c r="H467" s="20">
        <f t="shared" si="19"/>
        <v>0</v>
      </c>
    </row>
    <row r="468" spans="1:8" ht="45" x14ac:dyDescent="0.2">
      <c r="A468" s="97" t="s">
        <v>1222</v>
      </c>
      <c r="B468" s="202"/>
      <c r="C468" s="30"/>
      <c r="D468" s="27" t="s">
        <v>678</v>
      </c>
      <c r="E468" s="28" t="s">
        <v>25</v>
      </c>
      <c r="F468" s="29">
        <v>1</v>
      </c>
      <c r="G468" s="34"/>
      <c r="H468" s="20">
        <f t="shared" si="19"/>
        <v>0</v>
      </c>
    </row>
    <row r="469" spans="1:8" ht="45" x14ac:dyDescent="0.2">
      <c r="A469" s="97" t="s">
        <v>1223</v>
      </c>
      <c r="B469" s="202"/>
      <c r="C469" s="30"/>
      <c r="D469" s="27" t="s">
        <v>680</v>
      </c>
      <c r="E469" s="28" t="s">
        <v>25</v>
      </c>
      <c r="F469" s="29">
        <v>1</v>
      </c>
      <c r="G469" s="34"/>
      <c r="H469" s="20">
        <f t="shared" si="19"/>
        <v>0</v>
      </c>
    </row>
    <row r="470" spans="1:8" ht="22.5" x14ac:dyDescent="0.2">
      <c r="A470" s="97" t="s">
        <v>1224</v>
      </c>
      <c r="B470" s="202"/>
      <c r="C470" s="30"/>
      <c r="D470" s="27" t="s">
        <v>682</v>
      </c>
      <c r="E470" s="28" t="s">
        <v>33</v>
      </c>
      <c r="F470" s="29">
        <v>42</v>
      </c>
      <c r="G470" s="34"/>
      <c r="H470" s="20">
        <f t="shared" si="19"/>
        <v>0</v>
      </c>
    </row>
    <row r="471" spans="1:8" ht="22.5" x14ac:dyDescent="0.2">
      <c r="A471" s="97" t="s">
        <v>1226</v>
      </c>
      <c r="B471" s="202"/>
      <c r="C471" s="30"/>
      <c r="D471" s="27" t="s">
        <v>684</v>
      </c>
      <c r="E471" s="28" t="s">
        <v>33</v>
      </c>
      <c r="F471" s="29">
        <v>43</v>
      </c>
      <c r="G471" s="34"/>
      <c r="H471" s="20">
        <f t="shared" si="19"/>
        <v>0</v>
      </c>
    </row>
    <row r="472" spans="1:8" ht="22.5" x14ac:dyDescent="0.2">
      <c r="A472" s="97" t="s">
        <v>1227</v>
      </c>
      <c r="B472" s="202"/>
      <c r="C472" s="30"/>
      <c r="D472" s="27" t="s">
        <v>686</v>
      </c>
      <c r="E472" s="28" t="s">
        <v>33</v>
      </c>
      <c r="F472" s="29">
        <v>33</v>
      </c>
      <c r="G472" s="34"/>
      <c r="H472" s="20">
        <f t="shared" si="19"/>
        <v>0</v>
      </c>
    </row>
    <row r="473" spans="1:8" ht="22.5" x14ac:dyDescent="0.2">
      <c r="A473" s="97" t="s">
        <v>1228</v>
      </c>
      <c r="B473" s="202"/>
      <c r="C473" s="30"/>
      <c r="D473" s="27" t="s">
        <v>688</v>
      </c>
      <c r="E473" s="28" t="s">
        <v>33</v>
      </c>
      <c r="F473" s="29">
        <v>12</v>
      </c>
      <c r="G473" s="34"/>
      <c r="H473" s="20">
        <f t="shared" si="19"/>
        <v>0</v>
      </c>
    </row>
    <row r="474" spans="1:8" ht="22.5" x14ac:dyDescent="0.2">
      <c r="A474" s="97" t="s">
        <v>1229</v>
      </c>
      <c r="B474" s="202"/>
      <c r="C474" s="30"/>
      <c r="D474" s="27" t="s">
        <v>690</v>
      </c>
      <c r="E474" s="28" t="s">
        <v>33</v>
      </c>
      <c r="F474" s="29">
        <v>44</v>
      </c>
      <c r="G474" s="34"/>
      <c r="H474" s="20">
        <f t="shared" si="19"/>
        <v>0</v>
      </c>
    </row>
    <row r="475" spans="1:8" x14ac:dyDescent="0.2">
      <c r="A475" s="97" t="s">
        <v>1231</v>
      </c>
      <c r="B475" s="202"/>
      <c r="C475" s="30"/>
      <c r="D475" s="27" t="s">
        <v>692</v>
      </c>
      <c r="E475" s="28" t="s">
        <v>33</v>
      </c>
      <c r="F475" s="29">
        <v>3</v>
      </c>
      <c r="G475" s="34"/>
      <c r="H475" s="20">
        <f t="shared" si="19"/>
        <v>0</v>
      </c>
    </row>
    <row r="476" spans="1:8" x14ac:dyDescent="0.2">
      <c r="A476" s="97" t="s">
        <v>1232</v>
      </c>
      <c r="B476" s="202"/>
      <c r="C476" s="30"/>
      <c r="D476" s="27" t="s">
        <v>694</v>
      </c>
      <c r="E476" s="28" t="s">
        <v>33</v>
      </c>
      <c r="F476" s="29">
        <v>4</v>
      </c>
      <c r="G476" s="34"/>
      <c r="H476" s="20">
        <f t="shared" si="19"/>
        <v>0</v>
      </c>
    </row>
    <row r="477" spans="1:8" ht="22.5" x14ac:dyDescent="0.2">
      <c r="A477" s="97" t="s">
        <v>1233</v>
      </c>
      <c r="B477" s="202"/>
      <c r="C477" s="30"/>
      <c r="D477" s="27" t="s">
        <v>696</v>
      </c>
      <c r="E477" s="28" t="s">
        <v>33</v>
      </c>
      <c r="F477" s="29">
        <v>43</v>
      </c>
      <c r="G477" s="34"/>
      <c r="H477" s="20">
        <f t="shared" si="19"/>
        <v>0</v>
      </c>
    </row>
    <row r="478" spans="1:8" x14ac:dyDescent="0.2">
      <c r="A478" s="97" t="s">
        <v>1234</v>
      </c>
      <c r="B478" s="202"/>
      <c r="C478" s="30"/>
      <c r="D478" s="27" t="s">
        <v>698</v>
      </c>
      <c r="E478" s="28" t="s">
        <v>37</v>
      </c>
      <c r="F478" s="29">
        <v>34.56</v>
      </c>
      <c r="G478" s="34"/>
      <c r="H478" s="20">
        <f t="shared" si="19"/>
        <v>0</v>
      </c>
    </row>
    <row r="479" spans="1:8" x14ac:dyDescent="0.2">
      <c r="A479" s="97" t="s">
        <v>1235</v>
      </c>
      <c r="B479" s="202"/>
      <c r="C479" s="30"/>
      <c r="D479" s="27" t="s">
        <v>700</v>
      </c>
      <c r="E479" s="28" t="s">
        <v>33</v>
      </c>
      <c r="F479" s="29">
        <v>9</v>
      </c>
      <c r="G479" s="34"/>
      <c r="H479" s="20">
        <f t="shared" si="19"/>
        <v>0</v>
      </c>
    </row>
    <row r="480" spans="1:8" x14ac:dyDescent="0.2">
      <c r="A480" s="97" t="s">
        <v>1236</v>
      </c>
      <c r="B480" s="202"/>
      <c r="C480" s="30"/>
      <c r="D480" s="27" t="s">
        <v>702</v>
      </c>
      <c r="E480" s="28" t="s">
        <v>33</v>
      </c>
      <c r="F480" s="29">
        <v>64</v>
      </c>
      <c r="G480" s="34"/>
      <c r="H480" s="20">
        <f t="shared" si="19"/>
        <v>0</v>
      </c>
    </row>
    <row r="481" spans="1:8" x14ac:dyDescent="0.2">
      <c r="A481" s="97" t="s">
        <v>1237</v>
      </c>
      <c r="B481" s="202"/>
      <c r="C481" s="30"/>
      <c r="D481" s="27" t="s">
        <v>704</v>
      </c>
      <c r="E481" s="28" t="s">
        <v>33</v>
      </c>
      <c r="F481" s="29">
        <v>68</v>
      </c>
      <c r="G481" s="34"/>
      <c r="H481" s="20">
        <f t="shared" si="19"/>
        <v>0</v>
      </c>
    </row>
    <row r="482" spans="1:8" x14ac:dyDescent="0.2">
      <c r="A482" s="97" t="s">
        <v>1239</v>
      </c>
      <c r="B482" s="202"/>
      <c r="C482" s="30"/>
      <c r="D482" s="27" t="s">
        <v>706</v>
      </c>
      <c r="E482" s="28" t="s">
        <v>33</v>
      </c>
      <c r="F482" s="29">
        <v>4</v>
      </c>
      <c r="G482" s="34"/>
      <c r="H482" s="20">
        <f t="shared" si="19"/>
        <v>0</v>
      </c>
    </row>
    <row r="483" spans="1:8" x14ac:dyDescent="0.2">
      <c r="A483" s="97" t="s">
        <v>1240</v>
      </c>
      <c r="B483" s="202"/>
      <c r="C483" s="30"/>
      <c r="D483" s="27" t="s">
        <v>708</v>
      </c>
      <c r="E483" s="28" t="s">
        <v>33</v>
      </c>
      <c r="F483" s="29">
        <v>36</v>
      </c>
      <c r="G483" s="34"/>
      <c r="H483" s="20">
        <f t="shared" si="19"/>
        <v>0</v>
      </c>
    </row>
    <row r="484" spans="1:8" x14ac:dyDescent="0.2">
      <c r="A484" s="97" t="s">
        <v>1242</v>
      </c>
      <c r="B484" s="202"/>
      <c r="C484" s="30"/>
      <c r="D484" s="27" t="s">
        <v>710</v>
      </c>
      <c r="E484" s="28" t="s">
        <v>33</v>
      </c>
      <c r="F484" s="29">
        <v>23</v>
      </c>
      <c r="G484" s="34"/>
      <c r="H484" s="20">
        <f t="shared" si="19"/>
        <v>0</v>
      </c>
    </row>
    <row r="485" spans="1:8" x14ac:dyDescent="0.2">
      <c r="A485" s="97" t="s">
        <v>1244</v>
      </c>
      <c r="B485" s="202"/>
      <c r="C485" s="30"/>
      <c r="D485" s="27" t="s">
        <v>712</v>
      </c>
      <c r="E485" s="28" t="s">
        <v>33</v>
      </c>
      <c r="F485" s="29">
        <v>3</v>
      </c>
      <c r="G485" s="34"/>
      <c r="H485" s="20">
        <f t="shared" si="19"/>
        <v>0</v>
      </c>
    </row>
    <row r="486" spans="1:8" x14ac:dyDescent="0.2">
      <c r="A486" s="97" t="s">
        <v>1246</v>
      </c>
      <c r="B486" s="202"/>
      <c r="C486" s="30"/>
      <c r="D486" s="27" t="s">
        <v>714</v>
      </c>
      <c r="E486" s="28" t="s">
        <v>33</v>
      </c>
      <c r="F486" s="29">
        <v>2</v>
      </c>
      <c r="G486" s="34"/>
      <c r="H486" s="20">
        <f t="shared" si="19"/>
        <v>0</v>
      </c>
    </row>
    <row r="487" spans="1:8" x14ac:dyDescent="0.2">
      <c r="A487" s="203" t="s">
        <v>1858</v>
      </c>
      <c r="B487" s="204"/>
      <c r="C487" s="204"/>
      <c r="D487" s="204"/>
      <c r="E487" s="204"/>
      <c r="F487" s="204"/>
      <c r="G487" s="204"/>
      <c r="H487" s="15">
        <f>SUM(H444:H486)</f>
        <v>0</v>
      </c>
    </row>
    <row r="488" spans="1:8" x14ac:dyDescent="0.2">
      <c r="A488" s="203" t="s">
        <v>2085</v>
      </c>
      <c r="B488" s="204"/>
      <c r="C488" s="204"/>
      <c r="D488" s="204"/>
      <c r="E488" s="204"/>
      <c r="F488" s="204"/>
      <c r="G488" s="204"/>
      <c r="H488" s="15">
        <f>SUM(H18,H56,H81,H104,H139,H193,H253,H259,H309,H442,H487)</f>
        <v>0</v>
      </c>
    </row>
    <row r="489" spans="1:8" x14ac:dyDescent="0.2">
      <c r="A489" s="94" t="s">
        <v>22</v>
      </c>
      <c r="B489" s="13"/>
      <c r="C489" s="23"/>
      <c r="D489" s="24"/>
      <c r="E489" s="17"/>
      <c r="F489" s="16"/>
      <c r="G489" s="14"/>
      <c r="H489" s="19"/>
    </row>
  </sheetData>
  <mergeCells count="30">
    <mergeCell ref="A488:G488"/>
    <mergeCell ref="A56:G56"/>
    <mergeCell ref="A309:G309"/>
    <mergeCell ref="A253:G253"/>
    <mergeCell ref="B58:B80"/>
    <mergeCell ref="B83:B103"/>
    <mergeCell ref="B106:B138"/>
    <mergeCell ref="B141:B192"/>
    <mergeCell ref="B261:B308"/>
    <mergeCell ref="B195:B252"/>
    <mergeCell ref="A487:G487"/>
    <mergeCell ref="A81:G81"/>
    <mergeCell ref="A104:G104"/>
    <mergeCell ref="B254:B258"/>
    <mergeCell ref="A193:G193"/>
    <mergeCell ref="A139:G139"/>
    <mergeCell ref="B443:B486"/>
    <mergeCell ref="A442:G442"/>
    <mergeCell ref="A259:G259"/>
    <mergeCell ref="B310:B441"/>
    <mergeCell ref="A1:C1"/>
    <mergeCell ref="B8:B17"/>
    <mergeCell ref="B20:B55"/>
    <mergeCell ref="A2:H2"/>
    <mergeCell ref="A3:H3"/>
    <mergeCell ref="A4:H4"/>
    <mergeCell ref="F1:H1"/>
    <mergeCell ref="D1:E1"/>
    <mergeCell ref="A5:H5"/>
    <mergeCell ref="A18:G18"/>
  </mergeCells>
  <pageMargins left="0.62992125984251968" right="0.23622047244094491" top="0.74803149606299213" bottom="0.74803149606299213" header="0.31496062992125984" footer="0.31496062992125984"/>
  <pageSetup paperSize="9" scale="75" orientation="portrait" r:id="rId1"/>
  <rowBreaks count="1" manualBreakCount="1">
    <brk id="42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opLeftCell="A253" zoomScale="120" zoomScaleNormal="120" zoomScaleSheetLayoutView="100" workbookViewId="0">
      <selection activeCell="D200" sqref="D200:D203"/>
    </sheetView>
  </sheetViews>
  <sheetFormatPr defaultRowHeight="12.75" x14ac:dyDescent="0.2"/>
  <cols>
    <col min="2" max="2" width="9.7109375" customWidth="1"/>
    <col min="3" max="3" width="12.7109375" customWidth="1"/>
    <col min="4" max="4" width="25.7109375" customWidth="1"/>
  </cols>
  <sheetData>
    <row r="1" spans="1:8" x14ac:dyDescent="0.2">
      <c r="A1" s="206" t="s">
        <v>2089</v>
      </c>
      <c r="B1" s="207"/>
      <c r="C1" s="207"/>
      <c r="D1" s="220"/>
      <c r="E1" s="220"/>
      <c r="F1" s="218" t="s">
        <v>2093</v>
      </c>
      <c r="G1" s="219"/>
      <c r="H1" s="219"/>
    </row>
    <row r="2" spans="1:8" ht="15.75" x14ac:dyDescent="0.2">
      <c r="A2" s="183" t="s">
        <v>1800</v>
      </c>
      <c r="B2" s="214"/>
      <c r="C2" s="214"/>
      <c r="D2" s="214"/>
      <c r="E2" s="214"/>
      <c r="F2" s="214"/>
      <c r="G2" s="215"/>
      <c r="H2" s="215"/>
    </row>
    <row r="3" spans="1:8" ht="15.75" x14ac:dyDescent="0.25">
      <c r="A3" s="183" t="s">
        <v>1418</v>
      </c>
      <c r="B3" s="183"/>
      <c r="C3" s="183"/>
      <c r="D3" s="183"/>
      <c r="E3" s="183"/>
      <c r="F3" s="183"/>
      <c r="G3" s="216"/>
      <c r="H3" s="216"/>
    </row>
    <row r="4" spans="1:8" ht="15.75" customHeight="1" x14ac:dyDescent="0.2">
      <c r="A4" s="217"/>
      <c r="B4" s="217"/>
      <c r="C4" s="217"/>
      <c r="D4" s="217"/>
      <c r="E4" s="217"/>
      <c r="F4" s="217"/>
      <c r="G4" s="217"/>
      <c r="H4" s="217"/>
    </row>
    <row r="5" spans="1:8" ht="12.75" customHeight="1" x14ac:dyDescent="0.2">
      <c r="A5" s="228" t="s">
        <v>1424</v>
      </c>
      <c r="B5" s="229"/>
      <c r="C5" s="229"/>
      <c r="D5" s="229"/>
      <c r="E5" s="229"/>
      <c r="F5" s="229"/>
      <c r="G5" s="229"/>
      <c r="H5" s="230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2097</v>
      </c>
    </row>
    <row r="7" spans="1:8" x14ac:dyDescent="0.2">
      <c r="A7" s="47" t="s">
        <v>28</v>
      </c>
      <c r="B7" s="48"/>
      <c r="C7" s="233" t="s">
        <v>1845</v>
      </c>
      <c r="D7" s="49" t="s">
        <v>914</v>
      </c>
      <c r="E7" s="48"/>
      <c r="F7" s="48"/>
      <c r="G7" s="48"/>
      <c r="H7" s="48"/>
    </row>
    <row r="8" spans="1:8" ht="22.5" x14ac:dyDescent="0.2">
      <c r="A8" s="54" t="s">
        <v>1425</v>
      </c>
      <c r="B8" s="208" t="s">
        <v>1815</v>
      </c>
      <c r="C8" s="234"/>
      <c r="D8" s="39" t="s">
        <v>716</v>
      </c>
      <c r="E8" s="38"/>
      <c r="F8" s="38"/>
      <c r="G8" s="37"/>
      <c r="H8" s="37"/>
    </row>
    <row r="9" spans="1:8" ht="22.5" x14ac:dyDescent="0.2">
      <c r="A9" s="40" t="s">
        <v>717</v>
      </c>
      <c r="B9" s="231"/>
      <c r="C9" s="26"/>
      <c r="D9" s="138" t="s">
        <v>718</v>
      </c>
      <c r="E9" s="139" t="s">
        <v>43</v>
      </c>
      <c r="F9" s="140">
        <v>234</v>
      </c>
      <c r="G9" s="44"/>
      <c r="H9" s="20">
        <f>F9*G9</f>
        <v>0</v>
      </c>
    </row>
    <row r="10" spans="1:8" ht="33.75" x14ac:dyDescent="0.2">
      <c r="A10" s="40" t="s">
        <v>719</v>
      </c>
      <c r="B10" s="231"/>
      <c r="C10" s="26"/>
      <c r="D10" s="138" t="s">
        <v>720</v>
      </c>
      <c r="E10" s="139" t="s">
        <v>24</v>
      </c>
      <c r="F10" s="140">
        <v>1300</v>
      </c>
      <c r="G10" s="44"/>
      <c r="H10" s="20">
        <f t="shared" ref="H10:H92" si="0">F10*G10</f>
        <v>0</v>
      </c>
    </row>
    <row r="11" spans="1:8" ht="22.5" x14ac:dyDescent="0.2">
      <c r="A11" s="40" t="s">
        <v>721</v>
      </c>
      <c r="B11" s="231"/>
      <c r="C11" s="26"/>
      <c r="D11" s="138" t="s">
        <v>722</v>
      </c>
      <c r="E11" s="139" t="s">
        <v>24</v>
      </c>
      <c r="F11" s="140">
        <v>650</v>
      </c>
      <c r="G11" s="44"/>
      <c r="H11" s="20">
        <f t="shared" si="0"/>
        <v>0</v>
      </c>
    </row>
    <row r="12" spans="1:8" ht="33.75" x14ac:dyDescent="0.2">
      <c r="A12" s="40" t="s">
        <v>723</v>
      </c>
      <c r="B12" s="231"/>
      <c r="C12" s="26"/>
      <c r="D12" s="138" t="s">
        <v>724</v>
      </c>
      <c r="E12" s="139" t="s">
        <v>24</v>
      </c>
      <c r="F12" s="140">
        <v>50</v>
      </c>
      <c r="G12" s="44"/>
      <c r="H12" s="20">
        <f t="shared" si="0"/>
        <v>0</v>
      </c>
    </row>
    <row r="13" spans="1:8" ht="33.75" x14ac:dyDescent="0.2">
      <c r="A13" s="40" t="s">
        <v>725</v>
      </c>
      <c r="B13" s="231"/>
      <c r="C13" s="30"/>
      <c r="D13" s="138" t="s">
        <v>2131</v>
      </c>
      <c r="E13" s="139" t="s">
        <v>24</v>
      </c>
      <c r="F13" s="140">
        <v>450</v>
      </c>
      <c r="G13" s="11"/>
      <c r="H13" s="20">
        <f t="shared" si="0"/>
        <v>0</v>
      </c>
    </row>
    <row r="14" spans="1:8" ht="22.5" x14ac:dyDescent="0.2">
      <c r="A14" s="40" t="s">
        <v>727</v>
      </c>
      <c r="B14" s="231"/>
      <c r="C14" s="30"/>
      <c r="D14" s="138" t="s">
        <v>2132</v>
      </c>
      <c r="E14" s="139" t="s">
        <v>24</v>
      </c>
      <c r="F14" s="140">
        <v>550</v>
      </c>
      <c r="G14" s="11"/>
      <c r="H14" s="20">
        <f t="shared" si="0"/>
        <v>0</v>
      </c>
    </row>
    <row r="15" spans="1:8" ht="22.5" x14ac:dyDescent="0.2">
      <c r="A15" s="40" t="s">
        <v>729</v>
      </c>
      <c r="B15" s="231"/>
      <c r="C15" s="30"/>
      <c r="D15" s="138" t="s">
        <v>726</v>
      </c>
      <c r="E15" s="139" t="s">
        <v>24</v>
      </c>
      <c r="F15" s="140">
        <v>300</v>
      </c>
      <c r="G15" s="11"/>
      <c r="H15" s="20">
        <f t="shared" ref="H15:H18" si="1">F15*G15</f>
        <v>0</v>
      </c>
    </row>
    <row r="16" spans="1:8" ht="33.75" x14ac:dyDescent="0.2">
      <c r="A16" s="40" t="s">
        <v>731</v>
      </c>
      <c r="B16" s="231"/>
      <c r="C16" s="30"/>
      <c r="D16" s="138" t="s">
        <v>728</v>
      </c>
      <c r="E16" s="139" t="s">
        <v>43</v>
      </c>
      <c r="F16" s="140">
        <v>52</v>
      </c>
      <c r="G16" s="11"/>
      <c r="H16" s="20">
        <f t="shared" si="1"/>
        <v>0</v>
      </c>
    </row>
    <row r="17" spans="1:8" x14ac:dyDescent="0.2">
      <c r="A17" s="40" t="s">
        <v>66</v>
      </c>
      <c r="B17" s="231"/>
      <c r="C17" s="30"/>
      <c r="D17" s="138" t="s">
        <v>730</v>
      </c>
      <c r="E17" s="139" t="s">
        <v>35</v>
      </c>
      <c r="F17" s="140">
        <v>88.4</v>
      </c>
      <c r="G17" s="11"/>
      <c r="H17" s="20">
        <f t="shared" si="1"/>
        <v>0</v>
      </c>
    </row>
    <row r="18" spans="1:8" ht="33.75" x14ac:dyDescent="0.2">
      <c r="A18" s="40" t="s">
        <v>68</v>
      </c>
      <c r="B18" s="231"/>
      <c r="C18" s="30"/>
      <c r="D18" s="138" t="s">
        <v>732</v>
      </c>
      <c r="E18" s="139" t="s">
        <v>24</v>
      </c>
      <c r="F18" s="140">
        <v>650</v>
      </c>
      <c r="G18" s="11"/>
      <c r="H18" s="20">
        <f t="shared" si="1"/>
        <v>0</v>
      </c>
    </row>
    <row r="19" spans="1:8" ht="33.75" x14ac:dyDescent="0.2">
      <c r="A19" s="40" t="s">
        <v>70</v>
      </c>
      <c r="B19" s="231"/>
      <c r="C19" s="30"/>
      <c r="D19" s="138" t="s">
        <v>733</v>
      </c>
      <c r="E19" s="139" t="s">
        <v>43</v>
      </c>
      <c r="F19" s="140">
        <v>182</v>
      </c>
      <c r="G19" s="11"/>
      <c r="H19" s="20">
        <f t="shared" si="0"/>
        <v>0</v>
      </c>
    </row>
    <row r="20" spans="1:8" ht="22.5" x14ac:dyDescent="0.2">
      <c r="A20" s="40" t="s">
        <v>72</v>
      </c>
      <c r="B20" s="231"/>
      <c r="C20" s="30"/>
      <c r="D20" s="138" t="s">
        <v>2191</v>
      </c>
      <c r="E20" s="139" t="s">
        <v>808</v>
      </c>
      <c r="F20" s="140">
        <v>1</v>
      </c>
      <c r="G20" s="11"/>
      <c r="H20" s="20">
        <f t="shared" si="0"/>
        <v>0</v>
      </c>
    </row>
    <row r="21" spans="1:8" x14ac:dyDescent="0.2">
      <c r="A21" s="40" t="s">
        <v>74</v>
      </c>
      <c r="B21" s="231"/>
      <c r="C21" s="108"/>
      <c r="D21" s="100" t="s">
        <v>2190</v>
      </c>
      <c r="E21" s="101" t="s">
        <v>34</v>
      </c>
      <c r="F21" s="102">
        <v>23</v>
      </c>
      <c r="G21" s="169"/>
      <c r="H21" s="154">
        <f t="shared" si="0"/>
        <v>0</v>
      </c>
    </row>
    <row r="22" spans="1:8" ht="12.75" customHeight="1" x14ac:dyDescent="0.2">
      <c r="A22" s="54" t="s">
        <v>1426</v>
      </c>
      <c r="B22" s="231"/>
      <c r="C22" s="31"/>
      <c r="D22" s="39" t="s">
        <v>734</v>
      </c>
      <c r="E22" s="38"/>
      <c r="F22" s="38"/>
      <c r="G22" s="22"/>
      <c r="H22" s="36"/>
    </row>
    <row r="23" spans="1:8" ht="45" x14ac:dyDescent="0.2">
      <c r="A23" s="40">
        <v>14</v>
      </c>
      <c r="B23" s="231"/>
      <c r="C23" s="30"/>
      <c r="D23" s="138" t="s">
        <v>735</v>
      </c>
      <c r="E23" s="139" t="s">
        <v>36</v>
      </c>
      <c r="F23" s="140">
        <v>1</v>
      </c>
      <c r="G23" s="11"/>
      <c r="H23" s="20">
        <f t="shared" si="0"/>
        <v>0</v>
      </c>
    </row>
    <row r="24" spans="1:8" ht="45" x14ac:dyDescent="0.2">
      <c r="A24" s="40">
        <v>15</v>
      </c>
      <c r="B24" s="231"/>
      <c r="C24" s="30"/>
      <c r="D24" s="138" t="s">
        <v>736</v>
      </c>
      <c r="E24" s="139" t="s">
        <v>36</v>
      </c>
      <c r="F24" s="140">
        <v>6</v>
      </c>
      <c r="G24" s="11"/>
      <c r="H24" s="20">
        <f t="shared" ref="H24" si="2">F24*G24</f>
        <v>0</v>
      </c>
    </row>
    <row r="25" spans="1:8" ht="45" x14ac:dyDescent="0.2">
      <c r="A25" s="40">
        <v>16</v>
      </c>
      <c r="B25" s="231"/>
      <c r="C25" s="30"/>
      <c r="D25" s="138" t="s">
        <v>2133</v>
      </c>
      <c r="E25" s="139" t="s">
        <v>36</v>
      </c>
      <c r="F25" s="140">
        <v>7</v>
      </c>
      <c r="G25" s="11"/>
      <c r="H25" s="20">
        <f t="shared" si="0"/>
        <v>0</v>
      </c>
    </row>
    <row r="26" spans="1:8" ht="33.75" x14ac:dyDescent="0.2">
      <c r="A26" s="40">
        <v>17</v>
      </c>
      <c r="B26" s="231"/>
      <c r="C26" s="30"/>
      <c r="D26" s="138" t="s">
        <v>11</v>
      </c>
      <c r="E26" s="139" t="s">
        <v>33</v>
      </c>
      <c r="F26" s="140">
        <v>1</v>
      </c>
      <c r="G26" s="11"/>
      <c r="H26" s="20">
        <f t="shared" si="0"/>
        <v>0</v>
      </c>
    </row>
    <row r="27" spans="1:8" ht="33.75" x14ac:dyDescent="0.2">
      <c r="A27" s="40">
        <v>18</v>
      </c>
      <c r="B27" s="231"/>
      <c r="C27" s="30"/>
      <c r="D27" s="138" t="s">
        <v>13</v>
      </c>
      <c r="E27" s="139" t="s">
        <v>33</v>
      </c>
      <c r="F27" s="140">
        <v>13</v>
      </c>
      <c r="G27" s="11"/>
      <c r="H27" s="20">
        <f t="shared" si="0"/>
        <v>0</v>
      </c>
    </row>
    <row r="28" spans="1:8" ht="45" x14ac:dyDescent="0.2">
      <c r="A28" s="40">
        <v>19</v>
      </c>
      <c r="B28" s="231"/>
      <c r="C28" s="30"/>
      <c r="D28" s="138" t="s">
        <v>737</v>
      </c>
      <c r="E28" s="139" t="s">
        <v>34</v>
      </c>
      <c r="F28" s="140">
        <v>70</v>
      </c>
      <c r="G28" s="11"/>
      <c r="H28" s="20">
        <f t="shared" si="0"/>
        <v>0</v>
      </c>
    </row>
    <row r="29" spans="1:8" ht="22.5" x14ac:dyDescent="0.2">
      <c r="A29" s="40">
        <v>20</v>
      </c>
      <c r="B29" s="231"/>
      <c r="C29" s="30"/>
      <c r="D29" s="138" t="s">
        <v>738</v>
      </c>
      <c r="E29" s="139" t="s">
        <v>33</v>
      </c>
      <c r="F29" s="140">
        <v>50</v>
      </c>
      <c r="G29" s="11"/>
      <c r="H29" s="20">
        <f t="shared" si="0"/>
        <v>0</v>
      </c>
    </row>
    <row r="30" spans="1:8" ht="22.5" x14ac:dyDescent="0.2">
      <c r="A30" s="40">
        <v>21</v>
      </c>
      <c r="B30" s="231"/>
      <c r="C30" s="30"/>
      <c r="D30" s="138" t="s">
        <v>739</v>
      </c>
      <c r="E30" s="139" t="s">
        <v>33</v>
      </c>
      <c r="F30" s="140">
        <v>5</v>
      </c>
      <c r="G30" s="11"/>
      <c r="H30" s="20">
        <f t="shared" si="0"/>
        <v>0</v>
      </c>
    </row>
    <row r="31" spans="1:8" ht="22.5" x14ac:dyDescent="0.2">
      <c r="A31" s="40">
        <v>22</v>
      </c>
      <c r="B31" s="231"/>
      <c r="C31" s="30"/>
      <c r="D31" s="138" t="s">
        <v>740</v>
      </c>
      <c r="E31" s="139" t="s">
        <v>33</v>
      </c>
      <c r="F31" s="140">
        <v>25</v>
      </c>
      <c r="G31" s="11"/>
      <c r="H31" s="20">
        <f t="shared" si="0"/>
        <v>0</v>
      </c>
    </row>
    <row r="32" spans="1:8" ht="12.75" customHeight="1" x14ac:dyDescent="0.2">
      <c r="A32" s="38" t="s">
        <v>1427</v>
      </c>
      <c r="B32" s="231"/>
      <c r="C32" s="31"/>
      <c r="D32" s="39" t="s">
        <v>741</v>
      </c>
      <c r="E32" s="38"/>
      <c r="F32" s="38"/>
      <c r="G32" s="22"/>
      <c r="H32" s="36"/>
    </row>
    <row r="33" spans="1:8" ht="45" x14ac:dyDescent="0.2">
      <c r="A33" s="40">
        <v>23</v>
      </c>
      <c r="B33" s="231"/>
      <c r="C33" s="30"/>
      <c r="D33" s="138" t="s">
        <v>742</v>
      </c>
      <c r="E33" s="139" t="s">
        <v>36</v>
      </c>
      <c r="F33" s="140">
        <v>2700</v>
      </c>
      <c r="G33" s="11"/>
      <c r="H33" s="20">
        <f t="shared" si="0"/>
        <v>0</v>
      </c>
    </row>
    <row r="34" spans="1:8" ht="22.5" x14ac:dyDescent="0.2">
      <c r="A34" s="40">
        <v>24</v>
      </c>
      <c r="B34" s="231"/>
      <c r="C34" s="30"/>
      <c r="D34" s="138" t="s">
        <v>2134</v>
      </c>
      <c r="E34" s="139" t="s">
        <v>24</v>
      </c>
      <c r="F34" s="140">
        <v>1600</v>
      </c>
      <c r="G34" s="11"/>
      <c r="H34" s="20">
        <f t="shared" si="0"/>
        <v>0</v>
      </c>
    </row>
    <row r="35" spans="1:8" ht="33.75" x14ac:dyDescent="0.2">
      <c r="A35" s="40">
        <v>25</v>
      </c>
      <c r="B35" s="231"/>
      <c r="C35" s="30"/>
      <c r="D35" s="138" t="s">
        <v>2135</v>
      </c>
      <c r="E35" s="139" t="s">
        <v>24</v>
      </c>
      <c r="F35" s="140">
        <v>1600</v>
      </c>
      <c r="G35" s="11"/>
      <c r="H35" s="20">
        <f t="shared" si="0"/>
        <v>0</v>
      </c>
    </row>
    <row r="36" spans="1:8" ht="56.25" x14ac:dyDescent="0.2">
      <c r="A36" s="40">
        <v>26</v>
      </c>
      <c r="B36" s="231"/>
      <c r="C36" s="30"/>
      <c r="D36" s="138" t="s">
        <v>2136</v>
      </c>
      <c r="E36" s="139" t="s">
        <v>24</v>
      </c>
      <c r="F36" s="140">
        <v>140</v>
      </c>
      <c r="G36" s="11"/>
      <c r="H36" s="20">
        <f t="shared" si="0"/>
        <v>0</v>
      </c>
    </row>
    <row r="37" spans="1:8" ht="22.5" x14ac:dyDescent="0.2">
      <c r="A37" s="40">
        <v>27</v>
      </c>
      <c r="B37" s="231"/>
      <c r="C37" s="30"/>
      <c r="D37" s="138" t="s">
        <v>743</v>
      </c>
      <c r="E37" s="139" t="s">
        <v>36</v>
      </c>
      <c r="F37" s="140">
        <v>600</v>
      </c>
      <c r="G37" s="11"/>
      <c r="H37" s="20">
        <f t="shared" si="0"/>
        <v>0</v>
      </c>
    </row>
    <row r="38" spans="1:8" ht="33.75" x14ac:dyDescent="0.2">
      <c r="A38" s="40">
        <v>28</v>
      </c>
      <c r="B38" s="231"/>
      <c r="C38" s="30"/>
      <c r="D38" s="138" t="s">
        <v>2137</v>
      </c>
      <c r="E38" s="139" t="s">
        <v>24</v>
      </c>
      <c r="F38" s="140">
        <v>180</v>
      </c>
      <c r="G38" s="11"/>
      <c r="H38" s="20">
        <f t="shared" ref="H38:H46" si="3">F38*G38</f>
        <v>0</v>
      </c>
    </row>
    <row r="39" spans="1:8" ht="33.75" x14ac:dyDescent="0.2">
      <c r="A39" s="40">
        <v>29</v>
      </c>
      <c r="B39" s="231"/>
      <c r="C39" s="30"/>
      <c r="D39" s="138" t="s">
        <v>2138</v>
      </c>
      <c r="E39" s="139" t="s">
        <v>24</v>
      </c>
      <c r="F39" s="140">
        <v>1580</v>
      </c>
      <c r="G39" s="11"/>
      <c r="H39" s="20">
        <f t="shared" si="3"/>
        <v>0</v>
      </c>
    </row>
    <row r="40" spans="1:8" ht="33.75" x14ac:dyDescent="0.2">
      <c r="A40" s="40">
        <v>30</v>
      </c>
      <c r="B40" s="231"/>
      <c r="C40" s="30"/>
      <c r="D40" s="138" t="s">
        <v>2139</v>
      </c>
      <c r="E40" s="139" t="s">
        <v>24</v>
      </c>
      <c r="F40" s="140">
        <v>30</v>
      </c>
      <c r="G40" s="11"/>
      <c r="H40" s="20">
        <f t="shared" si="3"/>
        <v>0</v>
      </c>
    </row>
    <row r="41" spans="1:8" ht="33.75" x14ac:dyDescent="0.2">
      <c r="A41" s="40">
        <v>31</v>
      </c>
      <c r="B41" s="231"/>
      <c r="C41" s="30"/>
      <c r="D41" s="138" t="s">
        <v>2140</v>
      </c>
      <c r="E41" s="139" t="s">
        <v>24</v>
      </c>
      <c r="F41" s="140">
        <v>400</v>
      </c>
      <c r="G41" s="11"/>
      <c r="H41" s="20">
        <f t="shared" si="3"/>
        <v>0</v>
      </c>
    </row>
    <row r="42" spans="1:8" ht="33.75" x14ac:dyDescent="0.2">
      <c r="A42" s="40">
        <v>32</v>
      </c>
      <c r="B42" s="231"/>
      <c r="C42" s="30"/>
      <c r="D42" s="138" t="s">
        <v>2141</v>
      </c>
      <c r="E42" s="139" t="s">
        <v>24</v>
      </c>
      <c r="F42" s="140">
        <v>300</v>
      </c>
      <c r="G42" s="11"/>
      <c r="H42" s="20">
        <f t="shared" si="3"/>
        <v>0</v>
      </c>
    </row>
    <row r="43" spans="1:8" ht="33.75" x14ac:dyDescent="0.2">
      <c r="A43" s="40">
        <v>33</v>
      </c>
      <c r="B43" s="231"/>
      <c r="C43" s="30"/>
      <c r="D43" s="138" t="s">
        <v>2142</v>
      </c>
      <c r="E43" s="139" t="s">
        <v>24</v>
      </c>
      <c r="F43" s="140">
        <v>400</v>
      </c>
      <c r="G43" s="11"/>
      <c r="H43" s="20">
        <f t="shared" si="3"/>
        <v>0</v>
      </c>
    </row>
    <row r="44" spans="1:8" ht="33.75" x14ac:dyDescent="0.2">
      <c r="A44" s="40">
        <v>34</v>
      </c>
      <c r="B44" s="231"/>
      <c r="C44" s="30"/>
      <c r="D44" s="138" t="s">
        <v>2143</v>
      </c>
      <c r="E44" s="139" t="s">
        <v>24</v>
      </c>
      <c r="F44" s="140">
        <v>650</v>
      </c>
      <c r="G44" s="11"/>
      <c r="H44" s="20">
        <f t="shared" si="3"/>
        <v>0</v>
      </c>
    </row>
    <row r="45" spans="1:8" ht="33.75" x14ac:dyDescent="0.2">
      <c r="A45" s="40">
        <v>35</v>
      </c>
      <c r="B45" s="231"/>
      <c r="C45" s="30"/>
      <c r="D45" s="138" t="s">
        <v>2144</v>
      </c>
      <c r="E45" s="139" t="s">
        <v>24</v>
      </c>
      <c r="F45" s="140">
        <v>550</v>
      </c>
      <c r="G45" s="11"/>
      <c r="H45" s="20">
        <f t="shared" si="3"/>
        <v>0</v>
      </c>
    </row>
    <row r="46" spans="1:8" ht="33.75" x14ac:dyDescent="0.2">
      <c r="A46" s="40">
        <v>36</v>
      </c>
      <c r="B46" s="231"/>
      <c r="C46" s="30"/>
      <c r="D46" s="138" t="s">
        <v>2145</v>
      </c>
      <c r="E46" s="139" t="s">
        <v>24</v>
      </c>
      <c r="F46" s="140">
        <v>170</v>
      </c>
      <c r="G46" s="11"/>
      <c r="H46" s="20">
        <f t="shared" si="3"/>
        <v>0</v>
      </c>
    </row>
    <row r="47" spans="1:8" ht="33.75" x14ac:dyDescent="0.2">
      <c r="A47" s="40">
        <v>37</v>
      </c>
      <c r="B47" s="231"/>
      <c r="C47" s="30"/>
      <c r="D47" s="138" t="s">
        <v>2146</v>
      </c>
      <c r="E47" s="139" t="s">
        <v>24</v>
      </c>
      <c r="F47" s="140">
        <v>130</v>
      </c>
      <c r="G47" s="11"/>
      <c r="H47" s="20">
        <f t="shared" ref="H47:H51" si="4">F47*G47</f>
        <v>0</v>
      </c>
    </row>
    <row r="48" spans="1:8" ht="33.75" x14ac:dyDescent="0.2">
      <c r="A48" s="40">
        <v>38</v>
      </c>
      <c r="B48" s="231"/>
      <c r="C48" s="30"/>
      <c r="D48" s="138" t="s">
        <v>744</v>
      </c>
      <c r="E48" s="139" t="s">
        <v>24</v>
      </c>
      <c r="F48" s="140">
        <v>60</v>
      </c>
      <c r="G48" s="11"/>
      <c r="H48" s="20">
        <f t="shared" si="4"/>
        <v>0</v>
      </c>
    </row>
    <row r="49" spans="1:8" ht="33.75" x14ac:dyDescent="0.2">
      <c r="A49" s="40">
        <v>39</v>
      </c>
      <c r="B49" s="231"/>
      <c r="C49" s="30"/>
      <c r="D49" s="138" t="s">
        <v>2147</v>
      </c>
      <c r="E49" s="139" t="s">
        <v>24</v>
      </c>
      <c r="F49" s="140">
        <v>1700</v>
      </c>
      <c r="G49" s="11"/>
      <c r="H49" s="20">
        <f t="shared" si="4"/>
        <v>0</v>
      </c>
    </row>
    <row r="50" spans="1:8" ht="56.25" x14ac:dyDescent="0.2">
      <c r="A50" s="40">
        <v>40</v>
      </c>
      <c r="B50" s="231"/>
      <c r="C50" s="30"/>
      <c r="D50" s="138" t="s">
        <v>745</v>
      </c>
      <c r="E50" s="139" t="s">
        <v>24</v>
      </c>
      <c r="F50" s="140">
        <v>4500</v>
      </c>
      <c r="G50" s="11"/>
      <c r="H50" s="20">
        <f t="shared" si="4"/>
        <v>0</v>
      </c>
    </row>
    <row r="51" spans="1:8" ht="56.25" x14ac:dyDescent="0.2">
      <c r="A51" s="40">
        <v>41</v>
      </c>
      <c r="B51" s="231"/>
      <c r="C51" s="30"/>
      <c r="D51" s="138" t="s">
        <v>2148</v>
      </c>
      <c r="E51" s="139" t="s">
        <v>24</v>
      </c>
      <c r="F51" s="140">
        <v>350</v>
      </c>
      <c r="G51" s="11"/>
      <c r="H51" s="20">
        <f t="shared" si="4"/>
        <v>0</v>
      </c>
    </row>
    <row r="52" spans="1:8" ht="56.25" x14ac:dyDescent="0.2">
      <c r="A52" s="40">
        <v>42</v>
      </c>
      <c r="B52" s="231"/>
      <c r="C52" s="30"/>
      <c r="D52" s="138" t="s">
        <v>2149</v>
      </c>
      <c r="E52" s="139" t="s">
        <v>24</v>
      </c>
      <c r="F52" s="140">
        <v>130</v>
      </c>
      <c r="G52" s="11"/>
      <c r="H52" s="20">
        <f t="shared" si="0"/>
        <v>0</v>
      </c>
    </row>
    <row r="53" spans="1:8" ht="56.25" x14ac:dyDescent="0.2">
      <c r="A53" s="40">
        <v>43</v>
      </c>
      <c r="B53" s="231"/>
      <c r="C53" s="30"/>
      <c r="D53" s="138" t="s">
        <v>2150</v>
      </c>
      <c r="E53" s="139" t="s">
        <v>24</v>
      </c>
      <c r="F53" s="140">
        <v>120</v>
      </c>
      <c r="G53" s="11"/>
      <c r="H53" s="20">
        <f t="shared" si="0"/>
        <v>0</v>
      </c>
    </row>
    <row r="54" spans="1:8" ht="56.25" x14ac:dyDescent="0.2">
      <c r="A54" s="40">
        <v>44</v>
      </c>
      <c r="B54" s="231"/>
      <c r="C54" s="30"/>
      <c r="D54" s="138" t="s">
        <v>2151</v>
      </c>
      <c r="E54" s="139" t="s">
        <v>24</v>
      </c>
      <c r="F54" s="140">
        <v>1000</v>
      </c>
      <c r="G54" s="11"/>
      <c r="H54" s="20">
        <f t="shared" si="0"/>
        <v>0</v>
      </c>
    </row>
    <row r="55" spans="1:8" ht="56.25" x14ac:dyDescent="0.2">
      <c r="A55" s="40">
        <v>45</v>
      </c>
      <c r="B55" s="231"/>
      <c r="C55" s="30"/>
      <c r="D55" s="138" t="s">
        <v>2152</v>
      </c>
      <c r="E55" s="139" t="s">
        <v>24</v>
      </c>
      <c r="F55" s="140">
        <v>1000</v>
      </c>
      <c r="G55" s="11"/>
      <c r="H55" s="20">
        <f t="shared" si="0"/>
        <v>0</v>
      </c>
    </row>
    <row r="56" spans="1:8" ht="56.25" x14ac:dyDescent="0.2">
      <c r="A56" s="40">
        <v>46</v>
      </c>
      <c r="B56" s="231"/>
      <c r="C56" s="30"/>
      <c r="D56" s="138" t="s">
        <v>2153</v>
      </c>
      <c r="E56" s="139" t="s">
        <v>24</v>
      </c>
      <c r="F56" s="140">
        <v>20</v>
      </c>
      <c r="G56" s="11"/>
      <c r="H56" s="20">
        <f t="shared" si="0"/>
        <v>0</v>
      </c>
    </row>
    <row r="57" spans="1:8" ht="56.25" x14ac:dyDescent="0.2">
      <c r="A57" s="40">
        <v>47</v>
      </c>
      <c r="B57" s="231"/>
      <c r="C57" s="30"/>
      <c r="D57" s="138" t="s">
        <v>746</v>
      </c>
      <c r="E57" s="139" t="s">
        <v>24</v>
      </c>
      <c r="F57" s="140">
        <v>13500</v>
      </c>
      <c r="G57" s="11"/>
      <c r="H57" s="20">
        <f t="shared" si="0"/>
        <v>0</v>
      </c>
    </row>
    <row r="58" spans="1:8" ht="56.25" x14ac:dyDescent="0.2">
      <c r="A58" s="40">
        <v>48</v>
      </c>
      <c r="B58" s="231"/>
      <c r="C58" s="30"/>
      <c r="D58" s="138" t="s">
        <v>2154</v>
      </c>
      <c r="E58" s="139" t="s">
        <v>24</v>
      </c>
      <c r="F58" s="140">
        <v>3100</v>
      </c>
      <c r="G58" s="11"/>
      <c r="H58" s="20">
        <f t="shared" si="0"/>
        <v>0</v>
      </c>
    </row>
    <row r="59" spans="1:8" ht="22.5" x14ac:dyDescent="0.2">
      <c r="A59" s="54" t="s">
        <v>1428</v>
      </c>
      <c r="B59" s="231"/>
      <c r="C59" s="31"/>
      <c r="D59" s="39" t="s">
        <v>747</v>
      </c>
      <c r="E59" s="38"/>
      <c r="F59" s="38"/>
      <c r="G59" s="22"/>
      <c r="H59" s="36"/>
    </row>
    <row r="60" spans="1:8" ht="22.5" x14ac:dyDescent="0.2">
      <c r="A60" s="40">
        <v>49</v>
      </c>
      <c r="B60" s="231"/>
      <c r="C60" s="30"/>
      <c r="D60" s="138" t="s">
        <v>2155</v>
      </c>
      <c r="E60" s="139" t="s">
        <v>36</v>
      </c>
      <c r="F60" s="140">
        <v>297</v>
      </c>
      <c r="G60" s="11"/>
      <c r="H60" s="20">
        <f t="shared" si="0"/>
        <v>0</v>
      </c>
    </row>
    <row r="61" spans="1:8" ht="56.25" x14ac:dyDescent="0.2">
      <c r="A61" s="40">
        <v>50</v>
      </c>
      <c r="B61" s="231"/>
      <c r="C61" s="30"/>
      <c r="D61" s="138" t="s">
        <v>748</v>
      </c>
      <c r="E61" s="139" t="s">
        <v>36</v>
      </c>
      <c r="F61" s="140">
        <v>237</v>
      </c>
      <c r="G61" s="11"/>
      <c r="H61" s="20">
        <f t="shared" si="0"/>
        <v>0</v>
      </c>
    </row>
    <row r="62" spans="1:8" ht="67.5" x14ac:dyDescent="0.2">
      <c r="A62" s="40">
        <v>51</v>
      </c>
      <c r="B62" s="231"/>
      <c r="C62" s="30"/>
      <c r="D62" s="138" t="s">
        <v>749</v>
      </c>
      <c r="E62" s="139" t="s">
        <v>36</v>
      </c>
      <c r="F62" s="140">
        <v>60</v>
      </c>
      <c r="G62" s="11"/>
      <c r="H62" s="20">
        <f t="shared" si="0"/>
        <v>0</v>
      </c>
    </row>
    <row r="63" spans="1:8" ht="33.75" x14ac:dyDescent="0.2">
      <c r="A63" s="40">
        <v>52</v>
      </c>
      <c r="B63" s="231"/>
      <c r="C63" s="30"/>
      <c r="D63" s="138" t="s">
        <v>2156</v>
      </c>
      <c r="E63" s="139" t="s">
        <v>36</v>
      </c>
      <c r="F63" s="140">
        <v>3</v>
      </c>
      <c r="G63" s="11"/>
      <c r="H63" s="20">
        <f t="shared" ref="H63:H64" si="5">F63*G63</f>
        <v>0</v>
      </c>
    </row>
    <row r="64" spans="1:8" ht="33.75" x14ac:dyDescent="0.2">
      <c r="A64" s="40">
        <v>53</v>
      </c>
      <c r="B64" s="231"/>
      <c r="C64" s="30"/>
      <c r="D64" s="138" t="s">
        <v>750</v>
      </c>
      <c r="E64" s="139" t="s">
        <v>12</v>
      </c>
      <c r="F64" s="140">
        <v>60</v>
      </c>
      <c r="G64" s="11"/>
      <c r="H64" s="20">
        <f t="shared" si="5"/>
        <v>0</v>
      </c>
    </row>
    <row r="65" spans="1:8" ht="33.75" x14ac:dyDescent="0.2">
      <c r="A65" s="40">
        <v>54</v>
      </c>
      <c r="B65" s="231"/>
      <c r="C65" s="30"/>
      <c r="D65" s="138" t="s">
        <v>751</v>
      </c>
      <c r="E65" s="139" t="s">
        <v>36</v>
      </c>
      <c r="F65" s="140">
        <v>1</v>
      </c>
      <c r="G65" s="11"/>
      <c r="H65" s="20">
        <f t="shared" si="0"/>
        <v>0</v>
      </c>
    </row>
    <row r="66" spans="1:8" ht="33.75" x14ac:dyDescent="0.2">
      <c r="A66" s="40">
        <v>55</v>
      </c>
      <c r="B66" s="231"/>
      <c r="C66" s="30"/>
      <c r="D66" s="138" t="s">
        <v>752</v>
      </c>
      <c r="E66" s="139" t="s">
        <v>36</v>
      </c>
      <c r="F66" s="140">
        <v>296</v>
      </c>
      <c r="G66" s="11"/>
      <c r="H66" s="20">
        <f t="shared" si="0"/>
        <v>0</v>
      </c>
    </row>
    <row r="67" spans="1:8" x14ac:dyDescent="0.2">
      <c r="A67" s="54" t="s">
        <v>1429</v>
      </c>
      <c r="B67" s="231"/>
      <c r="C67" s="31"/>
      <c r="D67" s="39" t="s">
        <v>753</v>
      </c>
      <c r="E67" s="38"/>
      <c r="F67" s="38"/>
      <c r="G67" s="22"/>
      <c r="H67" s="36"/>
    </row>
    <row r="68" spans="1:8" x14ac:dyDescent="0.2">
      <c r="A68" s="40">
        <v>56</v>
      </c>
      <c r="B68" s="231"/>
      <c r="C68" s="30"/>
      <c r="D68" s="138" t="s">
        <v>754</v>
      </c>
      <c r="E68" s="139" t="s">
        <v>36</v>
      </c>
      <c r="F68" s="140">
        <v>7</v>
      </c>
      <c r="G68" s="11"/>
      <c r="H68" s="20">
        <f t="shared" si="0"/>
        <v>0</v>
      </c>
    </row>
    <row r="69" spans="1:8" ht="22.5" x14ac:dyDescent="0.2">
      <c r="A69" s="40" t="s">
        <v>2195</v>
      </c>
      <c r="B69" s="231"/>
      <c r="C69" s="30"/>
      <c r="D69" s="100" t="s">
        <v>2194</v>
      </c>
      <c r="E69" s="101" t="s">
        <v>36</v>
      </c>
      <c r="F69" s="102">
        <v>2</v>
      </c>
      <c r="G69" s="169"/>
      <c r="H69" s="154">
        <f t="shared" ref="H69" si="6">F69*G69</f>
        <v>0</v>
      </c>
    </row>
    <row r="70" spans="1:8" x14ac:dyDescent="0.2">
      <c r="A70" s="40">
        <v>57</v>
      </c>
      <c r="B70" s="231"/>
      <c r="C70" s="30"/>
      <c r="D70" s="138" t="s">
        <v>755</v>
      </c>
      <c r="E70" s="139" t="s">
        <v>36</v>
      </c>
      <c r="F70" s="140">
        <v>22</v>
      </c>
      <c r="G70" s="11"/>
      <c r="H70" s="20">
        <f t="shared" si="0"/>
        <v>0</v>
      </c>
    </row>
    <row r="71" spans="1:8" x14ac:dyDescent="0.2">
      <c r="A71" s="40">
        <v>58</v>
      </c>
      <c r="B71" s="231"/>
      <c r="C71" s="30"/>
      <c r="D71" s="138" t="s">
        <v>756</v>
      </c>
      <c r="E71" s="139" t="s">
        <v>36</v>
      </c>
      <c r="F71" s="140">
        <v>6</v>
      </c>
      <c r="G71" s="11"/>
      <c r="H71" s="20">
        <f t="shared" si="0"/>
        <v>0</v>
      </c>
    </row>
    <row r="72" spans="1:8" ht="22.5" x14ac:dyDescent="0.2">
      <c r="A72" s="40">
        <v>59</v>
      </c>
      <c r="B72" s="231"/>
      <c r="C72" s="30"/>
      <c r="D72" s="138" t="s">
        <v>757</v>
      </c>
      <c r="E72" s="139" t="s">
        <v>36</v>
      </c>
      <c r="F72" s="140">
        <v>1</v>
      </c>
      <c r="G72" s="11"/>
      <c r="H72" s="20">
        <f t="shared" si="0"/>
        <v>0</v>
      </c>
    </row>
    <row r="73" spans="1:8" ht="22.5" x14ac:dyDescent="0.2">
      <c r="A73" s="40">
        <v>60</v>
      </c>
      <c r="B73" s="231"/>
      <c r="C73" s="30"/>
      <c r="D73" s="138" t="s">
        <v>758</v>
      </c>
      <c r="E73" s="139" t="s">
        <v>34</v>
      </c>
      <c r="F73" s="140">
        <v>2</v>
      </c>
      <c r="G73" s="11"/>
      <c r="H73" s="20">
        <f t="shared" si="0"/>
        <v>0</v>
      </c>
    </row>
    <row r="74" spans="1:8" ht="22.5" x14ac:dyDescent="0.2">
      <c r="A74" s="40">
        <v>61</v>
      </c>
      <c r="B74" s="231"/>
      <c r="C74" s="30"/>
      <c r="D74" s="138" t="s">
        <v>759</v>
      </c>
      <c r="E74" s="139" t="s">
        <v>34</v>
      </c>
      <c r="F74" s="140">
        <v>1</v>
      </c>
      <c r="G74" s="11"/>
      <c r="H74" s="20">
        <f t="shared" si="0"/>
        <v>0</v>
      </c>
    </row>
    <row r="75" spans="1:8" ht="22.5" x14ac:dyDescent="0.2">
      <c r="A75" s="40">
        <v>62</v>
      </c>
      <c r="B75" s="231"/>
      <c r="C75" s="30"/>
      <c r="D75" s="138" t="s">
        <v>760</v>
      </c>
      <c r="E75" s="139" t="s">
        <v>34</v>
      </c>
      <c r="F75" s="140">
        <v>62</v>
      </c>
      <c r="G75" s="11"/>
      <c r="H75" s="20">
        <f t="shared" si="0"/>
        <v>0</v>
      </c>
    </row>
    <row r="76" spans="1:8" ht="22.5" x14ac:dyDescent="0.2">
      <c r="A76" s="40">
        <v>63</v>
      </c>
      <c r="B76" s="231"/>
      <c r="C76" s="30"/>
      <c r="D76" s="138" t="s">
        <v>761</v>
      </c>
      <c r="E76" s="139" t="s">
        <v>34</v>
      </c>
      <c r="F76" s="140">
        <v>70</v>
      </c>
      <c r="G76" s="11"/>
      <c r="H76" s="20">
        <f t="shared" si="0"/>
        <v>0</v>
      </c>
    </row>
    <row r="77" spans="1:8" ht="22.5" x14ac:dyDescent="0.2">
      <c r="A77" s="40">
        <v>64</v>
      </c>
      <c r="B77" s="231"/>
      <c r="C77" s="30"/>
      <c r="D77" s="138" t="s">
        <v>762</v>
      </c>
      <c r="E77" s="139" t="s">
        <v>34</v>
      </c>
      <c r="F77" s="140">
        <v>6</v>
      </c>
      <c r="G77" s="11"/>
      <c r="H77" s="20">
        <f t="shared" si="0"/>
        <v>0</v>
      </c>
    </row>
    <row r="78" spans="1:8" ht="22.5" x14ac:dyDescent="0.2">
      <c r="A78" s="40">
        <v>65</v>
      </c>
      <c r="B78" s="231"/>
      <c r="C78" s="30"/>
      <c r="D78" s="138" t="s">
        <v>763</v>
      </c>
      <c r="E78" s="139" t="s">
        <v>34</v>
      </c>
      <c r="F78" s="140">
        <v>18</v>
      </c>
      <c r="G78" s="11"/>
      <c r="H78" s="20">
        <f t="shared" si="0"/>
        <v>0</v>
      </c>
    </row>
    <row r="79" spans="1:8" ht="22.5" x14ac:dyDescent="0.2">
      <c r="A79" s="40">
        <v>66</v>
      </c>
      <c r="B79" s="231"/>
      <c r="C79" s="30"/>
      <c r="D79" s="138" t="s">
        <v>764</v>
      </c>
      <c r="E79" s="139" t="s">
        <v>34</v>
      </c>
      <c r="F79" s="140">
        <v>58</v>
      </c>
      <c r="G79" s="11"/>
      <c r="H79" s="20">
        <f t="shared" si="0"/>
        <v>0</v>
      </c>
    </row>
    <row r="80" spans="1:8" ht="22.5" x14ac:dyDescent="0.2">
      <c r="A80" s="40">
        <v>67</v>
      </c>
      <c r="B80" s="231"/>
      <c r="C80" s="30"/>
      <c r="D80" s="138" t="s">
        <v>765</v>
      </c>
      <c r="E80" s="139" t="s">
        <v>34</v>
      </c>
      <c r="F80" s="140">
        <v>5</v>
      </c>
      <c r="G80" s="11"/>
      <c r="H80" s="20">
        <f t="shared" si="0"/>
        <v>0</v>
      </c>
    </row>
    <row r="81" spans="1:8" ht="22.5" x14ac:dyDescent="0.2">
      <c r="A81" s="40">
        <v>68</v>
      </c>
      <c r="B81" s="231"/>
      <c r="C81" s="30"/>
      <c r="D81" s="138" t="s">
        <v>766</v>
      </c>
      <c r="E81" s="139" t="s">
        <v>34</v>
      </c>
      <c r="F81" s="140">
        <v>48</v>
      </c>
      <c r="G81" s="11"/>
      <c r="H81" s="20">
        <f t="shared" si="0"/>
        <v>0</v>
      </c>
    </row>
    <row r="82" spans="1:8" ht="22.5" x14ac:dyDescent="0.2">
      <c r="A82" s="40">
        <v>69</v>
      </c>
      <c r="B82" s="231"/>
      <c r="C82" s="30"/>
      <c r="D82" s="138" t="s">
        <v>767</v>
      </c>
      <c r="E82" s="139" t="s">
        <v>34</v>
      </c>
      <c r="F82" s="140">
        <v>170</v>
      </c>
      <c r="G82" s="11"/>
      <c r="H82" s="20">
        <f t="shared" si="0"/>
        <v>0</v>
      </c>
    </row>
    <row r="83" spans="1:8" ht="22.5" x14ac:dyDescent="0.2">
      <c r="A83" s="40">
        <v>70</v>
      </c>
      <c r="B83" s="231"/>
      <c r="C83" s="30"/>
      <c r="D83" s="138" t="s">
        <v>768</v>
      </c>
      <c r="E83" s="139" t="s">
        <v>34</v>
      </c>
      <c r="F83" s="140">
        <v>32</v>
      </c>
      <c r="G83" s="11"/>
      <c r="H83" s="20">
        <f t="shared" si="0"/>
        <v>0</v>
      </c>
    </row>
    <row r="84" spans="1:8" ht="22.5" x14ac:dyDescent="0.2">
      <c r="A84" s="40">
        <v>71</v>
      </c>
      <c r="B84" s="231"/>
      <c r="C84" s="30"/>
      <c r="D84" s="138" t="s">
        <v>769</v>
      </c>
      <c r="E84" s="139" t="s">
        <v>34</v>
      </c>
      <c r="F84" s="140">
        <v>54</v>
      </c>
      <c r="G84" s="11"/>
      <c r="H84" s="20">
        <f t="shared" si="0"/>
        <v>0</v>
      </c>
    </row>
    <row r="85" spans="1:8" ht="22.5" x14ac:dyDescent="0.2">
      <c r="A85" s="40">
        <v>72</v>
      </c>
      <c r="B85" s="231"/>
      <c r="C85" s="30"/>
      <c r="D85" s="138" t="s">
        <v>770</v>
      </c>
      <c r="E85" s="139" t="s">
        <v>34</v>
      </c>
      <c r="F85" s="140">
        <v>3</v>
      </c>
      <c r="G85" s="11"/>
      <c r="H85" s="20">
        <f t="shared" si="0"/>
        <v>0</v>
      </c>
    </row>
    <row r="86" spans="1:8" ht="22.5" x14ac:dyDescent="0.2">
      <c r="A86" s="40">
        <v>73</v>
      </c>
      <c r="B86" s="231"/>
      <c r="C86" s="30"/>
      <c r="D86" s="138" t="s">
        <v>771</v>
      </c>
      <c r="E86" s="139" t="s">
        <v>34</v>
      </c>
      <c r="F86" s="140">
        <v>32</v>
      </c>
      <c r="G86" s="11"/>
      <c r="H86" s="20">
        <f t="shared" si="0"/>
        <v>0</v>
      </c>
    </row>
    <row r="87" spans="1:8" ht="22.5" x14ac:dyDescent="0.2">
      <c r="A87" s="40">
        <v>74</v>
      </c>
      <c r="B87" s="231"/>
      <c r="C87" s="30"/>
      <c r="D87" s="138" t="s">
        <v>772</v>
      </c>
      <c r="E87" s="139" t="s">
        <v>34</v>
      </c>
      <c r="F87" s="140">
        <v>14</v>
      </c>
      <c r="G87" s="11"/>
      <c r="H87" s="20">
        <f t="shared" si="0"/>
        <v>0</v>
      </c>
    </row>
    <row r="88" spans="1:8" ht="22.5" x14ac:dyDescent="0.2">
      <c r="A88" s="40">
        <v>75</v>
      </c>
      <c r="B88" s="231"/>
      <c r="C88" s="30"/>
      <c r="D88" s="138" t="s">
        <v>773</v>
      </c>
      <c r="E88" s="139" t="s">
        <v>34</v>
      </c>
      <c r="F88" s="140">
        <v>1</v>
      </c>
      <c r="G88" s="11"/>
      <c r="H88" s="20">
        <f t="shared" si="0"/>
        <v>0</v>
      </c>
    </row>
    <row r="89" spans="1:8" ht="22.5" x14ac:dyDescent="0.2">
      <c r="A89" s="40">
        <v>76</v>
      </c>
      <c r="B89" s="231"/>
      <c r="C89" s="30"/>
      <c r="D89" s="138" t="s">
        <v>774</v>
      </c>
      <c r="E89" s="139" t="s">
        <v>34</v>
      </c>
      <c r="F89" s="140">
        <v>1</v>
      </c>
      <c r="G89" s="11"/>
      <c r="H89" s="20">
        <f t="shared" si="0"/>
        <v>0</v>
      </c>
    </row>
    <row r="90" spans="1:8" ht="22.5" x14ac:dyDescent="0.2">
      <c r="A90" s="40">
        <v>77</v>
      </c>
      <c r="B90" s="231"/>
      <c r="C90" s="30"/>
      <c r="D90" s="138" t="s">
        <v>770</v>
      </c>
      <c r="E90" s="139" t="s">
        <v>34</v>
      </c>
      <c r="F90" s="140">
        <v>3</v>
      </c>
      <c r="G90" s="11"/>
      <c r="H90" s="20">
        <f t="shared" si="0"/>
        <v>0</v>
      </c>
    </row>
    <row r="91" spans="1:8" ht="22.5" x14ac:dyDescent="0.2">
      <c r="A91" s="40">
        <v>78</v>
      </c>
      <c r="B91" s="231"/>
      <c r="C91" s="30"/>
      <c r="D91" s="138" t="s">
        <v>775</v>
      </c>
      <c r="E91" s="139" t="s">
        <v>34</v>
      </c>
      <c r="F91" s="140">
        <v>1</v>
      </c>
      <c r="G91" s="11"/>
      <c r="H91" s="20">
        <f t="shared" si="0"/>
        <v>0</v>
      </c>
    </row>
    <row r="92" spans="1:8" ht="22.5" x14ac:dyDescent="0.2">
      <c r="A92" s="40">
        <v>79</v>
      </c>
      <c r="B92" s="231"/>
      <c r="C92" s="30"/>
      <c r="D92" s="138" t="s">
        <v>776</v>
      </c>
      <c r="E92" s="139" t="s">
        <v>34</v>
      </c>
      <c r="F92" s="140">
        <v>16</v>
      </c>
      <c r="G92" s="11"/>
      <c r="H92" s="20">
        <f t="shared" si="0"/>
        <v>0</v>
      </c>
    </row>
    <row r="93" spans="1:8" x14ac:dyDescent="0.2">
      <c r="A93" s="40">
        <v>80</v>
      </c>
      <c r="B93" s="231"/>
      <c r="C93" s="30"/>
      <c r="D93" s="138" t="s">
        <v>777</v>
      </c>
      <c r="E93" s="139" t="s">
        <v>34</v>
      </c>
      <c r="F93" s="140">
        <v>37</v>
      </c>
      <c r="G93" s="11"/>
      <c r="H93" s="20">
        <f t="shared" ref="H93:H152" si="7">F93*G93</f>
        <v>0</v>
      </c>
    </row>
    <row r="94" spans="1:8" ht="22.5" x14ac:dyDescent="0.2">
      <c r="A94" s="40">
        <v>81</v>
      </c>
      <c r="B94" s="231"/>
      <c r="C94" s="30"/>
      <c r="D94" s="138" t="s">
        <v>778</v>
      </c>
      <c r="E94" s="139" t="s">
        <v>34</v>
      </c>
      <c r="F94" s="140">
        <v>1</v>
      </c>
      <c r="G94" s="11"/>
      <c r="H94" s="20">
        <f t="shared" si="7"/>
        <v>0</v>
      </c>
    </row>
    <row r="95" spans="1:8" ht="22.5" x14ac:dyDescent="0.2">
      <c r="A95" s="40">
        <v>82</v>
      </c>
      <c r="B95" s="231"/>
      <c r="C95" s="30"/>
      <c r="D95" s="138" t="s">
        <v>779</v>
      </c>
      <c r="E95" s="139" t="s">
        <v>34</v>
      </c>
      <c r="F95" s="140">
        <v>1</v>
      </c>
      <c r="G95" s="11"/>
      <c r="H95" s="20">
        <f t="shared" si="7"/>
        <v>0</v>
      </c>
    </row>
    <row r="96" spans="1:8" ht="22.5" x14ac:dyDescent="0.2">
      <c r="A96" s="40">
        <v>83</v>
      </c>
      <c r="B96" s="231"/>
      <c r="C96" s="30"/>
      <c r="D96" s="138" t="s">
        <v>780</v>
      </c>
      <c r="E96" s="139" t="s">
        <v>34</v>
      </c>
      <c r="F96" s="140">
        <v>1</v>
      </c>
      <c r="G96" s="11"/>
      <c r="H96" s="20">
        <f t="shared" si="7"/>
        <v>0</v>
      </c>
    </row>
    <row r="97" spans="1:8" ht="22.5" x14ac:dyDescent="0.2">
      <c r="A97" s="40">
        <v>84</v>
      </c>
      <c r="B97" s="231"/>
      <c r="C97" s="30"/>
      <c r="D97" s="138" t="s">
        <v>781</v>
      </c>
      <c r="E97" s="139" t="s">
        <v>34</v>
      </c>
      <c r="F97" s="140">
        <v>1</v>
      </c>
      <c r="G97" s="11"/>
      <c r="H97" s="20">
        <f t="shared" si="7"/>
        <v>0</v>
      </c>
    </row>
    <row r="98" spans="1:8" ht="22.5" x14ac:dyDescent="0.2">
      <c r="A98" s="40">
        <v>85</v>
      </c>
      <c r="B98" s="231"/>
      <c r="C98" s="30"/>
      <c r="D98" s="138" t="s">
        <v>782</v>
      </c>
      <c r="E98" s="139" t="s">
        <v>34</v>
      </c>
      <c r="F98" s="140">
        <v>1</v>
      </c>
      <c r="G98" s="11"/>
      <c r="H98" s="20">
        <f t="shared" si="7"/>
        <v>0</v>
      </c>
    </row>
    <row r="99" spans="1:8" ht="22.5" x14ac:dyDescent="0.2">
      <c r="A99" s="40">
        <v>86</v>
      </c>
      <c r="B99" s="231"/>
      <c r="C99" s="30"/>
      <c r="D99" s="138" t="s">
        <v>783</v>
      </c>
      <c r="E99" s="139" t="s">
        <v>34</v>
      </c>
      <c r="F99" s="140">
        <v>1</v>
      </c>
      <c r="G99" s="11"/>
      <c r="H99" s="20">
        <f t="shared" si="7"/>
        <v>0</v>
      </c>
    </row>
    <row r="100" spans="1:8" ht="22.5" x14ac:dyDescent="0.2">
      <c r="A100" s="40">
        <v>87</v>
      </c>
      <c r="B100" s="231"/>
      <c r="C100" s="30"/>
      <c r="D100" s="138" t="s">
        <v>784</v>
      </c>
      <c r="E100" s="139" t="s">
        <v>34</v>
      </c>
      <c r="F100" s="140">
        <v>1</v>
      </c>
      <c r="G100" s="11"/>
      <c r="H100" s="20">
        <f t="shared" si="7"/>
        <v>0</v>
      </c>
    </row>
    <row r="101" spans="1:8" ht="22.5" x14ac:dyDescent="0.2">
      <c r="A101" s="40">
        <v>88</v>
      </c>
      <c r="B101" s="231"/>
      <c r="C101" s="30"/>
      <c r="D101" s="138" t="s">
        <v>785</v>
      </c>
      <c r="E101" s="139" t="s">
        <v>34</v>
      </c>
      <c r="F101" s="140">
        <v>1</v>
      </c>
      <c r="G101" s="11"/>
      <c r="H101" s="20">
        <f t="shared" si="7"/>
        <v>0</v>
      </c>
    </row>
    <row r="102" spans="1:8" x14ac:dyDescent="0.2">
      <c r="A102" s="40">
        <v>89</v>
      </c>
      <c r="B102" s="231"/>
      <c r="C102" s="30"/>
      <c r="D102" s="138" t="s">
        <v>786</v>
      </c>
      <c r="E102" s="139" t="s">
        <v>34</v>
      </c>
      <c r="F102" s="140">
        <v>6</v>
      </c>
      <c r="G102" s="11"/>
      <c r="H102" s="20">
        <f t="shared" si="7"/>
        <v>0</v>
      </c>
    </row>
    <row r="103" spans="1:8" x14ac:dyDescent="0.2">
      <c r="A103" s="40">
        <v>90</v>
      </c>
      <c r="B103" s="231"/>
      <c r="C103" s="30"/>
      <c r="D103" s="138" t="s">
        <v>786</v>
      </c>
      <c r="E103" s="139" t="s">
        <v>34</v>
      </c>
      <c r="F103" s="140">
        <v>8</v>
      </c>
      <c r="G103" s="11"/>
      <c r="H103" s="20">
        <f t="shared" si="7"/>
        <v>0</v>
      </c>
    </row>
    <row r="104" spans="1:8" x14ac:dyDescent="0.2">
      <c r="A104" s="40">
        <v>91</v>
      </c>
      <c r="B104" s="231"/>
      <c r="C104" s="30"/>
      <c r="D104" s="100" t="s">
        <v>786</v>
      </c>
      <c r="E104" s="101" t="s">
        <v>34</v>
      </c>
      <c r="F104" s="102">
        <f>8+48</f>
        <v>56</v>
      </c>
      <c r="G104" s="169"/>
      <c r="H104" s="154">
        <f t="shared" si="7"/>
        <v>0</v>
      </c>
    </row>
    <row r="105" spans="1:8" ht="22.5" x14ac:dyDescent="0.2">
      <c r="A105" s="40" t="s">
        <v>2192</v>
      </c>
      <c r="B105" s="231"/>
      <c r="C105" s="30"/>
      <c r="D105" s="100" t="s">
        <v>2193</v>
      </c>
      <c r="E105" s="101" t="s">
        <v>34</v>
      </c>
      <c r="F105" s="102">
        <v>3</v>
      </c>
      <c r="G105" s="169"/>
      <c r="H105" s="154">
        <f t="shared" ref="H105" si="8">F105*G105</f>
        <v>0</v>
      </c>
    </row>
    <row r="106" spans="1:8" ht="22.5" x14ac:dyDescent="0.2">
      <c r="A106" s="40">
        <v>92</v>
      </c>
      <c r="B106" s="231"/>
      <c r="C106" s="30"/>
      <c r="D106" s="138" t="s">
        <v>2155</v>
      </c>
      <c r="E106" s="139" t="s">
        <v>36</v>
      </c>
      <c r="F106" s="140">
        <v>58</v>
      </c>
      <c r="G106" s="11"/>
      <c r="H106" s="20">
        <f t="shared" ref="H106:H108" si="9">F106*G106</f>
        <v>0</v>
      </c>
    </row>
    <row r="107" spans="1:8" ht="33.75" x14ac:dyDescent="0.2">
      <c r="A107" s="40">
        <v>93</v>
      </c>
      <c r="B107" s="231"/>
      <c r="C107" s="30"/>
      <c r="D107" s="138" t="s">
        <v>2157</v>
      </c>
      <c r="E107" s="139" t="s">
        <v>36</v>
      </c>
      <c r="F107" s="140">
        <v>46</v>
      </c>
      <c r="G107" s="11"/>
      <c r="H107" s="20">
        <f t="shared" si="9"/>
        <v>0</v>
      </c>
    </row>
    <row r="108" spans="1:8" ht="33.75" x14ac:dyDescent="0.2">
      <c r="A108" s="40">
        <v>94</v>
      </c>
      <c r="B108" s="231"/>
      <c r="C108" s="30"/>
      <c r="D108" s="138" t="s">
        <v>2158</v>
      </c>
      <c r="E108" s="139" t="s">
        <v>36</v>
      </c>
      <c r="F108" s="140">
        <v>12</v>
      </c>
      <c r="G108" s="11"/>
      <c r="H108" s="20">
        <f t="shared" si="9"/>
        <v>0</v>
      </c>
    </row>
    <row r="109" spans="1:8" ht="33.75" x14ac:dyDescent="0.2">
      <c r="A109" s="40">
        <v>95</v>
      </c>
      <c r="B109" s="231"/>
      <c r="C109" s="30"/>
      <c r="D109" s="138" t="s">
        <v>750</v>
      </c>
      <c r="E109" s="139" t="s">
        <v>12</v>
      </c>
      <c r="F109" s="140">
        <v>35</v>
      </c>
      <c r="G109" s="11"/>
      <c r="H109" s="20">
        <f t="shared" si="7"/>
        <v>0</v>
      </c>
    </row>
    <row r="110" spans="1:8" ht="33.75" x14ac:dyDescent="0.2">
      <c r="A110" s="40">
        <v>96</v>
      </c>
      <c r="B110" s="231"/>
      <c r="C110" s="30"/>
      <c r="D110" s="138" t="s">
        <v>751</v>
      </c>
      <c r="E110" s="139" t="s">
        <v>36</v>
      </c>
      <c r="F110" s="140">
        <v>1</v>
      </c>
      <c r="G110" s="11"/>
      <c r="H110" s="20">
        <f t="shared" si="7"/>
        <v>0</v>
      </c>
    </row>
    <row r="111" spans="1:8" ht="33.75" x14ac:dyDescent="0.2">
      <c r="A111" s="40">
        <v>97</v>
      </c>
      <c r="B111" s="231"/>
      <c r="C111" s="30"/>
      <c r="D111" s="138" t="s">
        <v>752</v>
      </c>
      <c r="E111" s="139" t="s">
        <v>36</v>
      </c>
      <c r="F111" s="140">
        <v>421</v>
      </c>
      <c r="G111" s="11"/>
      <c r="H111" s="20">
        <f t="shared" si="7"/>
        <v>0</v>
      </c>
    </row>
    <row r="112" spans="1:8" ht="22.5" x14ac:dyDescent="0.2">
      <c r="A112" s="54" t="s">
        <v>1430</v>
      </c>
      <c r="B112" s="231"/>
      <c r="C112" s="31"/>
      <c r="D112" s="39" t="s">
        <v>787</v>
      </c>
      <c r="E112" s="38"/>
      <c r="F112" s="38"/>
      <c r="G112" s="22"/>
      <c r="H112" s="36"/>
    </row>
    <row r="113" spans="1:8" ht="22.5" x14ac:dyDescent="0.2">
      <c r="A113" s="40">
        <v>98</v>
      </c>
      <c r="B113" s="231"/>
      <c r="C113" s="30"/>
      <c r="D113" s="41" t="s">
        <v>788</v>
      </c>
      <c r="E113" s="42" t="s">
        <v>34</v>
      </c>
      <c r="F113" s="43">
        <v>13</v>
      </c>
      <c r="G113" s="11"/>
      <c r="H113" s="20">
        <f t="shared" si="7"/>
        <v>0</v>
      </c>
    </row>
    <row r="114" spans="1:8" ht="22.5" x14ac:dyDescent="0.2">
      <c r="A114" s="40">
        <v>99</v>
      </c>
      <c r="B114" s="231"/>
      <c r="C114" s="30"/>
      <c r="D114" s="41" t="s">
        <v>789</v>
      </c>
      <c r="E114" s="42" t="s">
        <v>34</v>
      </c>
      <c r="F114" s="43">
        <v>47</v>
      </c>
      <c r="G114" s="11"/>
      <c r="H114" s="20">
        <f t="shared" si="7"/>
        <v>0</v>
      </c>
    </row>
    <row r="115" spans="1:8" ht="22.5" x14ac:dyDescent="0.2">
      <c r="A115" s="40">
        <v>100</v>
      </c>
      <c r="B115" s="231"/>
      <c r="C115" s="30"/>
      <c r="D115" s="41" t="s">
        <v>790</v>
      </c>
      <c r="E115" s="42" t="s">
        <v>34</v>
      </c>
      <c r="F115" s="43">
        <v>55</v>
      </c>
      <c r="G115" s="11"/>
      <c r="H115" s="20">
        <f t="shared" si="7"/>
        <v>0</v>
      </c>
    </row>
    <row r="116" spans="1:8" ht="22.5" x14ac:dyDescent="0.2">
      <c r="A116" s="40">
        <v>101</v>
      </c>
      <c r="B116" s="231"/>
      <c r="C116" s="30"/>
      <c r="D116" s="41" t="s">
        <v>791</v>
      </c>
      <c r="E116" s="42" t="s">
        <v>34</v>
      </c>
      <c r="F116" s="43">
        <v>51</v>
      </c>
      <c r="G116" s="11"/>
      <c r="H116" s="20">
        <f t="shared" si="7"/>
        <v>0</v>
      </c>
    </row>
    <row r="117" spans="1:8" ht="22.5" x14ac:dyDescent="0.2">
      <c r="A117" s="40">
        <v>102</v>
      </c>
      <c r="B117" s="231"/>
      <c r="C117" s="30"/>
      <c r="D117" s="41" t="s">
        <v>792</v>
      </c>
      <c r="E117" s="42" t="s">
        <v>34</v>
      </c>
      <c r="F117" s="43">
        <v>19</v>
      </c>
      <c r="G117" s="11"/>
      <c r="H117" s="20">
        <f t="shared" si="7"/>
        <v>0</v>
      </c>
    </row>
    <row r="118" spans="1:8" ht="22.5" x14ac:dyDescent="0.2">
      <c r="A118" s="40">
        <v>103</v>
      </c>
      <c r="B118" s="231"/>
      <c r="C118" s="30"/>
      <c r="D118" s="41" t="s">
        <v>793</v>
      </c>
      <c r="E118" s="42" t="s">
        <v>34</v>
      </c>
      <c r="F118" s="43">
        <v>56</v>
      </c>
      <c r="G118" s="11"/>
      <c r="H118" s="20">
        <f t="shared" si="7"/>
        <v>0</v>
      </c>
    </row>
    <row r="119" spans="1:8" ht="22.5" x14ac:dyDescent="0.2">
      <c r="A119" s="40">
        <v>104</v>
      </c>
      <c r="B119" s="231"/>
      <c r="C119" s="30"/>
      <c r="D119" s="41" t="s">
        <v>794</v>
      </c>
      <c r="E119" s="42" t="s">
        <v>34</v>
      </c>
      <c r="F119" s="43">
        <v>46</v>
      </c>
      <c r="G119" s="11"/>
      <c r="H119" s="20">
        <f t="shared" si="7"/>
        <v>0</v>
      </c>
    </row>
    <row r="120" spans="1:8" ht="22.5" x14ac:dyDescent="0.2">
      <c r="A120" s="40">
        <v>105</v>
      </c>
      <c r="B120" s="231"/>
      <c r="C120" s="30"/>
      <c r="D120" s="41" t="s">
        <v>795</v>
      </c>
      <c r="E120" s="42" t="s">
        <v>34</v>
      </c>
      <c r="F120" s="43">
        <v>19</v>
      </c>
      <c r="G120" s="11"/>
      <c r="H120" s="20">
        <f t="shared" si="7"/>
        <v>0</v>
      </c>
    </row>
    <row r="121" spans="1:8" ht="22.5" x14ac:dyDescent="0.2">
      <c r="A121" s="40">
        <v>106</v>
      </c>
      <c r="B121" s="231"/>
      <c r="C121" s="30"/>
      <c r="D121" s="41" t="s">
        <v>796</v>
      </c>
      <c r="E121" s="42" t="s">
        <v>34</v>
      </c>
      <c r="F121" s="43">
        <v>23</v>
      </c>
      <c r="G121" s="11"/>
      <c r="H121" s="20">
        <f t="shared" si="7"/>
        <v>0</v>
      </c>
    </row>
    <row r="122" spans="1:8" ht="33.75" x14ac:dyDescent="0.2">
      <c r="A122" s="40">
        <v>107</v>
      </c>
      <c r="B122" s="231"/>
      <c r="C122" s="30"/>
      <c r="D122" s="41" t="s">
        <v>750</v>
      </c>
      <c r="E122" s="42" t="s">
        <v>12</v>
      </c>
      <c r="F122" s="43">
        <v>12</v>
      </c>
      <c r="G122" s="11"/>
      <c r="H122" s="20">
        <f t="shared" si="7"/>
        <v>0</v>
      </c>
    </row>
    <row r="123" spans="1:8" ht="33.75" x14ac:dyDescent="0.2">
      <c r="A123" s="40">
        <v>108</v>
      </c>
      <c r="B123" s="231"/>
      <c r="C123" s="30"/>
      <c r="D123" s="41" t="s">
        <v>751</v>
      </c>
      <c r="E123" s="42" t="s">
        <v>36</v>
      </c>
      <c r="F123" s="43">
        <v>1</v>
      </c>
      <c r="G123" s="11"/>
      <c r="H123" s="20">
        <f t="shared" si="7"/>
        <v>0</v>
      </c>
    </row>
    <row r="124" spans="1:8" ht="33.75" x14ac:dyDescent="0.2">
      <c r="A124" s="40">
        <v>109</v>
      </c>
      <c r="B124" s="231"/>
      <c r="C124" s="30"/>
      <c r="D124" s="41" t="s">
        <v>752</v>
      </c>
      <c r="E124" s="42" t="s">
        <v>36</v>
      </c>
      <c r="F124" s="43">
        <v>421</v>
      </c>
      <c r="G124" s="11"/>
      <c r="H124" s="20">
        <f t="shared" si="7"/>
        <v>0</v>
      </c>
    </row>
    <row r="125" spans="1:8" x14ac:dyDescent="0.2">
      <c r="A125" s="54" t="s">
        <v>1431</v>
      </c>
      <c r="B125" s="231"/>
      <c r="C125" s="31"/>
      <c r="D125" s="39" t="s">
        <v>797</v>
      </c>
      <c r="E125" s="38"/>
      <c r="F125" s="38"/>
      <c r="G125" s="22"/>
      <c r="H125" s="36"/>
    </row>
    <row r="126" spans="1:8" ht="45" x14ac:dyDescent="0.2">
      <c r="A126" s="40">
        <v>110</v>
      </c>
      <c r="B126" s="231"/>
      <c r="C126" s="30"/>
      <c r="D126" s="138" t="s">
        <v>798</v>
      </c>
      <c r="E126" s="139" t="s">
        <v>24</v>
      </c>
      <c r="F126" s="140">
        <v>2700</v>
      </c>
      <c r="G126" s="11"/>
      <c r="H126" s="20">
        <f t="shared" si="7"/>
        <v>0</v>
      </c>
    </row>
    <row r="127" spans="1:8" ht="45" x14ac:dyDescent="0.2">
      <c r="A127" s="40">
        <v>111</v>
      </c>
      <c r="B127" s="231"/>
      <c r="C127" s="30"/>
      <c r="D127" s="138" t="s">
        <v>799</v>
      </c>
      <c r="E127" s="139" t="s">
        <v>36</v>
      </c>
      <c r="F127" s="140">
        <v>117</v>
      </c>
      <c r="G127" s="11"/>
      <c r="H127" s="20">
        <f t="shared" si="7"/>
        <v>0</v>
      </c>
    </row>
    <row r="128" spans="1:8" ht="56.25" x14ac:dyDescent="0.2">
      <c r="A128" s="40">
        <v>112</v>
      </c>
      <c r="B128" s="231"/>
      <c r="C128" s="30"/>
      <c r="D128" s="138" t="s">
        <v>800</v>
      </c>
      <c r="E128" s="139" t="s">
        <v>24</v>
      </c>
      <c r="F128" s="140">
        <v>900</v>
      </c>
      <c r="G128" s="11"/>
      <c r="H128" s="20">
        <f t="shared" si="7"/>
        <v>0</v>
      </c>
    </row>
    <row r="129" spans="1:8" ht="45" x14ac:dyDescent="0.2">
      <c r="A129" s="40">
        <v>113</v>
      </c>
      <c r="B129" s="231"/>
      <c r="C129" s="30"/>
      <c r="D129" s="138" t="s">
        <v>801</v>
      </c>
      <c r="E129" s="139" t="s">
        <v>36</v>
      </c>
      <c r="F129" s="140">
        <v>26</v>
      </c>
      <c r="G129" s="11"/>
      <c r="H129" s="20">
        <f t="shared" si="7"/>
        <v>0</v>
      </c>
    </row>
    <row r="130" spans="1:8" ht="33.75" x14ac:dyDescent="0.2">
      <c r="A130" s="40">
        <v>114</v>
      </c>
      <c r="B130" s="231"/>
      <c r="C130" s="30"/>
      <c r="D130" s="138" t="s">
        <v>802</v>
      </c>
      <c r="E130" s="139" t="s">
        <v>24</v>
      </c>
      <c r="F130" s="140">
        <v>156</v>
      </c>
      <c r="G130" s="11"/>
      <c r="H130" s="20">
        <f t="shared" si="7"/>
        <v>0</v>
      </c>
    </row>
    <row r="131" spans="1:8" ht="33.75" x14ac:dyDescent="0.2">
      <c r="A131" s="40">
        <v>115</v>
      </c>
      <c r="B131" s="231"/>
      <c r="C131" s="30"/>
      <c r="D131" s="138" t="s">
        <v>803</v>
      </c>
      <c r="E131" s="139" t="s">
        <v>24</v>
      </c>
      <c r="F131" s="140">
        <v>600</v>
      </c>
      <c r="G131" s="11"/>
      <c r="H131" s="20">
        <f t="shared" si="7"/>
        <v>0</v>
      </c>
    </row>
    <row r="132" spans="1:8" ht="33.75" x14ac:dyDescent="0.2">
      <c r="A132" s="40">
        <v>116</v>
      </c>
      <c r="B132" s="231"/>
      <c r="C132" s="30"/>
      <c r="D132" s="138" t="s">
        <v>2159</v>
      </c>
      <c r="E132" s="139" t="s">
        <v>36</v>
      </c>
      <c r="F132" s="102">
        <v>5</v>
      </c>
      <c r="G132" s="11"/>
      <c r="H132" s="20">
        <f t="shared" si="7"/>
        <v>0</v>
      </c>
    </row>
    <row r="133" spans="1:8" ht="33.75" x14ac:dyDescent="0.2">
      <c r="A133" s="40">
        <v>117</v>
      </c>
      <c r="B133" s="231"/>
      <c r="C133" s="30"/>
      <c r="D133" s="138" t="s">
        <v>41</v>
      </c>
      <c r="E133" s="139" t="s">
        <v>36</v>
      </c>
      <c r="F133" s="140">
        <v>606</v>
      </c>
      <c r="G133" s="11"/>
      <c r="H133" s="20">
        <f t="shared" si="7"/>
        <v>0</v>
      </c>
    </row>
    <row r="134" spans="1:8" ht="45" x14ac:dyDescent="0.2">
      <c r="A134" s="40">
        <v>118</v>
      </c>
      <c r="B134" s="231"/>
      <c r="C134" s="30"/>
      <c r="D134" s="138" t="s">
        <v>804</v>
      </c>
      <c r="E134" s="139" t="s">
        <v>24</v>
      </c>
      <c r="F134" s="140">
        <v>700</v>
      </c>
      <c r="G134" s="11"/>
      <c r="H134" s="20">
        <f t="shared" si="7"/>
        <v>0</v>
      </c>
    </row>
    <row r="135" spans="1:8" ht="22.5" x14ac:dyDescent="0.2">
      <c r="A135" s="40">
        <v>119</v>
      </c>
      <c r="B135" s="231"/>
      <c r="C135" s="30"/>
      <c r="D135" s="138" t="s">
        <v>805</v>
      </c>
      <c r="E135" s="139" t="s">
        <v>36</v>
      </c>
      <c r="F135" s="140">
        <v>5</v>
      </c>
      <c r="G135" s="11"/>
      <c r="H135" s="20">
        <f t="shared" si="7"/>
        <v>0</v>
      </c>
    </row>
    <row r="136" spans="1:8" ht="22.5" x14ac:dyDescent="0.2">
      <c r="A136" s="40">
        <v>120</v>
      </c>
      <c r="B136" s="231"/>
      <c r="C136" s="30"/>
      <c r="D136" s="138" t="s">
        <v>14</v>
      </c>
      <c r="E136" s="139" t="s">
        <v>15</v>
      </c>
      <c r="F136" s="140">
        <v>1</v>
      </c>
      <c r="G136" s="11"/>
      <c r="H136" s="20">
        <f t="shared" ref="H136" si="10">F136*G136</f>
        <v>0</v>
      </c>
    </row>
    <row r="137" spans="1:8" ht="22.5" x14ac:dyDescent="0.2">
      <c r="A137" s="40">
        <v>121</v>
      </c>
      <c r="B137" s="231"/>
      <c r="C137" s="30"/>
      <c r="D137" s="141" t="s">
        <v>16</v>
      </c>
      <c r="E137" s="142" t="s">
        <v>15</v>
      </c>
      <c r="F137" s="143">
        <v>25</v>
      </c>
      <c r="G137" s="11"/>
      <c r="H137" s="20">
        <f t="shared" si="7"/>
        <v>0</v>
      </c>
    </row>
    <row r="138" spans="1:8" ht="30" customHeight="1" x14ac:dyDescent="0.2">
      <c r="A138" s="54" t="s">
        <v>1432</v>
      </c>
      <c r="B138" s="231"/>
      <c r="C138" s="31"/>
      <c r="D138" s="39" t="s">
        <v>806</v>
      </c>
      <c r="E138" s="38"/>
      <c r="F138" s="38"/>
      <c r="G138" s="22"/>
      <c r="H138" s="36"/>
    </row>
    <row r="139" spans="1:8" ht="22.5" x14ac:dyDescent="0.2">
      <c r="A139" s="40">
        <v>122</v>
      </c>
      <c r="B139" s="231"/>
      <c r="C139" s="30"/>
      <c r="D139" s="41" t="s">
        <v>807</v>
      </c>
      <c r="E139" s="42" t="s">
        <v>808</v>
      </c>
      <c r="F139" s="43">
        <v>1</v>
      </c>
      <c r="G139" s="11"/>
      <c r="H139" s="20">
        <f t="shared" si="7"/>
        <v>0</v>
      </c>
    </row>
    <row r="140" spans="1:8" ht="45" x14ac:dyDescent="0.2">
      <c r="A140" s="40">
        <v>123</v>
      </c>
      <c r="B140" s="231"/>
      <c r="C140" s="30"/>
      <c r="D140" s="41" t="s">
        <v>809</v>
      </c>
      <c r="E140" s="42" t="s">
        <v>36</v>
      </c>
      <c r="F140" s="43">
        <v>1</v>
      </c>
      <c r="G140" s="11"/>
      <c r="H140" s="20">
        <f t="shared" si="7"/>
        <v>0</v>
      </c>
    </row>
    <row r="141" spans="1:8" ht="45" x14ac:dyDescent="0.2">
      <c r="A141" s="40">
        <v>124</v>
      </c>
      <c r="B141" s="231"/>
      <c r="C141" s="30"/>
      <c r="D141" s="41" t="s">
        <v>810</v>
      </c>
      <c r="E141" s="42" t="s">
        <v>36</v>
      </c>
      <c r="F141" s="43">
        <v>1</v>
      </c>
      <c r="G141" s="11"/>
      <c r="H141" s="20">
        <f t="shared" si="7"/>
        <v>0</v>
      </c>
    </row>
    <row r="142" spans="1:8" ht="45" x14ac:dyDescent="0.2">
      <c r="A142" s="40">
        <v>125</v>
      </c>
      <c r="B142" s="231"/>
      <c r="C142" s="30"/>
      <c r="D142" s="41" t="s">
        <v>811</v>
      </c>
      <c r="E142" s="42" t="s">
        <v>36</v>
      </c>
      <c r="F142" s="43">
        <v>1</v>
      </c>
      <c r="G142" s="11"/>
      <c r="H142" s="20">
        <f t="shared" si="7"/>
        <v>0</v>
      </c>
    </row>
    <row r="143" spans="1:8" ht="56.25" x14ac:dyDescent="0.2">
      <c r="A143" s="40">
        <v>126</v>
      </c>
      <c r="B143" s="231"/>
      <c r="C143" s="30"/>
      <c r="D143" s="41" t="s">
        <v>812</v>
      </c>
      <c r="E143" s="42" t="s">
        <v>36</v>
      </c>
      <c r="F143" s="43">
        <v>1</v>
      </c>
      <c r="G143" s="11"/>
      <c r="H143" s="20">
        <f t="shared" si="7"/>
        <v>0</v>
      </c>
    </row>
    <row r="144" spans="1:8" x14ac:dyDescent="0.2">
      <c r="A144" s="40">
        <v>127</v>
      </c>
      <c r="B144" s="231"/>
      <c r="C144" s="30"/>
      <c r="D144" s="41" t="s">
        <v>813</v>
      </c>
      <c r="E144" s="42" t="s">
        <v>36</v>
      </c>
      <c r="F144" s="43">
        <v>5</v>
      </c>
      <c r="G144" s="11"/>
      <c r="H144" s="20">
        <f t="shared" si="7"/>
        <v>0</v>
      </c>
    </row>
    <row r="145" spans="1:8" ht="22.5" x14ac:dyDescent="0.2">
      <c r="A145" s="40">
        <v>128</v>
      </c>
      <c r="B145" s="231"/>
      <c r="C145" s="30"/>
      <c r="D145" s="41" t="s">
        <v>814</v>
      </c>
      <c r="E145" s="42" t="s">
        <v>24</v>
      </c>
      <c r="F145" s="43">
        <v>100</v>
      </c>
      <c r="G145" s="11"/>
      <c r="H145" s="20">
        <f t="shared" si="7"/>
        <v>0</v>
      </c>
    </row>
    <row r="146" spans="1:8" ht="33.75" x14ac:dyDescent="0.2">
      <c r="A146" s="40">
        <v>129</v>
      </c>
      <c r="B146" s="231"/>
      <c r="C146" s="30"/>
      <c r="D146" s="41" t="s">
        <v>815</v>
      </c>
      <c r="E146" s="42" t="s">
        <v>24</v>
      </c>
      <c r="F146" s="43">
        <v>72</v>
      </c>
      <c r="G146" s="11"/>
      <c r="H146" s="20">
        <f t="shared" si="7"/>
        <v>0</v>
      </c>
    </row>
    <row r="147" spans="1:8" ht="33.75" x14ac:dyDescent="0.2">
      <c r="A147" s="40">
        <v>130</v>
      </c>
      <c r="B147" s="231"/>
      <c r="C147" s="30"/>
      <c r="D147" s="41" t="s">
        <v>816</v>
      </c>
      <c r="E147" s="42" t="s">
        <v>12</v>
      </c>
      <c r="F147" s="43">
        <v>6</v>
      </c>
      <c r="G147" s="11"/>
      <c r="H147" s="20">
        <f t="shared" ref="H147:H149" si="11">F147*G147</f>
        <v>0</v>
      </c>
    </row>
    <row r="148" spans="1:8" ht="22.5" x14ac:dyDescent="0.2">
      <c r="A148" s="40">
        <v>131</v>
      </c>
      <c r="B148" s="231"/>
      <c r="C148" s="30"/>
      <c r="D148" s="41" t="s">
        <v>817</v>
      </c>
      <c r="E148" s="42" t="s">
        <v>12</v>
      </c>
      <c r="F148" s="43">
        <v>8</v>
      </c>
      <c r="G148" s="11"/>
      <c r="H148" s="20">
        <f t="shared" si="11"/>
        <v>0</v>
      </c>
    </row>
    <row r="149" spans="1:8" ht="22.5" x14ac:dyDescent="0.2">
      <c r="A149" s="40">
        <v>132</v>
      </c>
      <c r="B149" s="231"/>
      <c r="C149" s="30"/>
      <c r="D149" s="41" t="s">
        <v>818</v>
      </c>
      <c r="E149" s="42" t="s">
        <v>36</v>
      </c>
      <c r="F149" s="43">
        <v>1</v>
      </c>
      <c r="G149" s="11"/>
      <c r="H149" s="20">
        <f t="shared" si="11"/>
        <v>0</v>
      </c>
    </row>
    <row r="150" spans="1:8" x14ac:dyDescent="0.2">
      <c r="A150" s="144"/>
      <c r="B150" s="231"/>
      <c r="C150" s="125"/>
      <c r="D150" s="145" t="s">
        <v>2160</v>
      </c>
      <c r="E150" s="146"/>
      <c r="F150" s="147"/>
      <c r="G150" s="148"/>
      <c r="H150" s="149">
        <f t="shared" si="7"/>
        <v>0</v>
      </c>
    </row>
    <row r="151" spans="1:8" ht="33.75" x14ac:dyDescent="0.2">
      <c r="A151" s="40">
        <v>133</v>
      </c>
      <c r="B151" s="231"/>
      <c r="C151" s="30"/>
      <c r="D151" s="138" t="s">
        <v>2161</v>
      </c>
      <c r="E151" s="139" t="s">
        <v>36</v>
      </c>
      <c r="F151" s="140">
        <v>1</v>
      </c>
      <c r="G151" s="11"/>
      <c r="H151" s="20">
        <f t="shared" si="7"/>
        <v>0</v>
      </c>
    </row>
    <row r="152" spans="1:8" ht="45" x14ac:dyDescent="0.2">
      <c r="A152" s="40">
        <v>134</v>
      </c>
      <c r="B152" s="232"/>
      <c r="C152" s="30"/>
      <c r="D152" s="141" t="s">
        <v>2162</v>
      </c>
      <c r="E152" s="142" t="s">
        <v>36</v>
      </c>
      <c r="F152" s="143">
        <v>1</v>
      </c>
      <c r="G152" s="11"/>
      <c r="H152" s="20">
        <f t="shared" si="7"/>
        <v>0</v>
      </c>
    </row>
    <row r="153" spans="1:8" x14ac:dyDescent="0.2">
      <c r="A153" s="203" t="s">
        <v>1439</v>
      </c>
      <c r="B153" s="204"/>
      <c r="C153" s="204"/>
      <c r="D153" s="204"/>
      <c r="E153" s="204"/>
      <c r="F153" s="204"/>
      <c r="G153" s="204"/>
      <c r="H153" s="15">
        <f>SUM(H9:H21,H23:H31,H33:H58,H60:H66,H68:H111,H113:H124,H126:H137,H139:H152)</f>
        <v>0</v>
      </c>
    </row>
    <row r="154" spans="1:8" ht="24.95" customHeight="1" x14ac:dyDescent="0.2">
      <c r="A154" s="54" t="s">
        <v>29</v>
      </c>
      <c r="B154" s="31"/>
      <c r="C154" s="235" t="s">
        <v>1845</v>
      </c>
      <c r="D154" s="50" t="s">
        <v>915</v>
      </c>
      <c r="E154" s="45"/>
      <c r="F154" s="46"/>
      <c r="G154" s="22"/>
      <c r="H154" s="36"/>
    </row>
    <row r="155" spans="1:8" x14ac:dyDescent="0.2">
      <c r="A155" s="54" t="s">
        <v>1433</v>
      </c>
      <c r="B155" s="222" t="s">
        <v>1816</v>
      </c>
      <c r="C155" s="236"/>
      <c r="D155" s="39" t="s">
        <v>916</v>
      </c>
      <c r="E155" s="38"/>
      <c r="F155" s="38"/>
      <c r="G155" s="22"/>
      <c r="H155" s="36"/>
    </row>
    <row r="156" spans="1:8" ht="22.5" x14ac:dyDescent="0.2">
      <c r="A156" s="40">
        <v>135</v>
      </c>
      <c r="B156" s="226"/>
      <c r="C156" s="30"/>
      <c r="D156" s="41" t="s">
        <v>819</v>
      </c>
      <c r="E156" s="42" t="s">
        <v>34</v>
      </c>
      <c r="F156" s="43">
        <v>4</v>
      </c>
      <c r="G156" s="11"/>
      <c r="H156" s="20">
        <f>F156*G156</f>
        <v>0</v>
      </c>
    </row>
    <row r="157" spans="1:8" ht="33.75" x14ac:dyDescent="0.2">
      <c r="A157" s="40">
        <v>136</v>
      </c>
      <c r="B157" s="226"/>
      <c r="C157" s="30"/>
      <c r="D157" s="41" t="s">
        <v>820</v>
      </c>
      <c r="E157" s="42" t="s">
        <v>34</v>
      </c>
      <c r="F157" s="43">
        <v>4</v>
      </c>
      <c r="G157" s="11"/>
      <c r="H157" s="20">
        <f t="shared" ref="H157:H220" si="12">F157*G157</f>
        <v>0</v>
      </c>
    </row>
    <row r="158" spans="1:8" ht="45" x14ac:dyDescent="0.2">
      <c r="A158" s="40">
        <v>137</v>
      </c>
      <c r="B158" s="226"/>
      <c r="C158" s="30"/>
      <c r="D158" s="41" t="s">
        <v>821</v>
      </c>
      <c r="E158" s="42" t="s">
        <v>34</v>
      </c>
      <c r="F158" s="43">
        <v>4</v>
      </c>
      <c r="G158" s="11"/>
      <c r="H158" s="20">
        <f t="shared" si="12"/>
        <v>0</v>
      </c>
    </row>
    <row r="159" spans="1:8" ht="33.75" x14ac:dyDescent="0.2">
      <c r="A159" s="40">
        <v>138</v>
      </c>
      <c r="B159" s="226"/>
      <c r="C159" s="30"/>
      <c r="D159" s="41" t="s">
        <v>822</v>
      </c>
      <c r="E159" s="42" t="s">
        <v>36</v>
      </c>
      <c r="F159" s="43">
        <v>4</v>
      </c>
      <c r="G159" s="11"/>
      <c r="H159" s="20">
        <f t="shared" si="12"/>
        <v>0</v>
      </c>
    </row>
    <row r="160" spans="1:8" ht="33.75" x14ac:dyDescent="0.2">
      <c r="A160" s="40">
        <v>139</v>
      </c>
      <c r="B160" s="226"/>
      <c r="C160" s="30"/>
      <c r="D160" s="41" t="s">
        <v>823</v>
      </c>
      <c r="E160" s="42" t="s">
        <v>36</v>
      </c>
      <c r="F160" s="43">
        <v>4</v>
      </c>
      <c r="G160" s="11"/>
      <c r="H160" s="20">
        <f t="shared" si="12"/>
        <v>0</v>
      </c>
    </row>
    <row r="161" spans="1:8" ht="33.75" x14ac:dyDescent="0.2">
      <c r="A161" s="40">
        <v>140</v>
      </c>
      <c r="B161" s="226"/>
      <c r="C161" s="30"/>
      <c r="D161" s="41" t="s">
        <v>824</v>
      </c>
      <c r="E161" s="42" t="s">
        <v>33</v>
      </c>
      <c r="F161" s="43">
        <v>4</v>
      </c>
      <c r="G161" s="11"/>
      <c r="H161" s="20">
        <f t="shared" si="12"/>
        <v>0</v>
      </c>
    </row>
    <row r="162" spans="1:8" ht="33.75" x14ac:dyDescent="0.2">
      <c r="A162" s="40">
        <v>141</v>
      </c>
      <c r="B162" s="226"/>
      <c r="C162" s="30"/>
      <c r="D162" s="41" t="s">
        <v>825</v>
      </c>
      <c r="E162" s="42" t="s">
        <v>36</v>
      </c>
      <c r="F162" s="43">
        <v>20</v>
      </c>
      <c r="G162" s="11"/>
      <c r="H162" s="20">
        <f t="shared" si="12"/>
        <v>0</v>
      </c>
    </row>
    <row r="163" spans="1:8" ht="33.75" x14ac:dyDescent="0.2">
      <c r="A163" s="40">
        <v>142</v>
      </c>
      <c r="B163" s="226"/>
      <c r="C163" s="30"/>
      <c r="D163" s="41" t="s">
        <v>826</v>
      </c>
      <c r="E163" s="42" t="s">
        <v>36</v>
      </c>
      <c r="F163" s="43">
        <v>20</v>
      </c>
      <c r="G163" s="11"/>
      <c r="H163" s="20">
        <f t="shared" si="12"/>
        <v>0</v>
      </c>
    </row>
    <row r="164" spans="1:8" ht="33.75" x14ac:dyDescent="0.2">
      <c r="A164" s="40">
        <v>143</v>
      </c>
      <c r="B164" s="226"/>
      <c r="C164" s="30"/>
      <c r="D164" s="41" t="s">
        <v>827</v>
      </c>
      <c r="E164" s="42" t="s">
        <v>24</v>
      </c>
      <c r="F164" s="43">
        <v>290</v>
      </c>
      <c r="G164" s="11"/>
      <c r="H164" s="20">
        <f t="shared" si="12"/>
        <v>0</v>
      </c>
    </row>
    <row r="165" spans="1:8" ht="33.75" x14ac:dyDescent="0.2">
      <c r="A165" s="40">
        <v>144</v>
      </c>
      <c r="B165" s="226"/>
      <c r="C165" s="30"/>
      <c r="D165" s="41" t="s">
        <v>828</v>
      </c>
      <c r="E165" s="42" t="s">
        <v>829</v>
      </c>
      <c r="F165" s="43">
        <v>8</v>
      </c>
      <c r="G165" s="11"/>
      <c r="H165" s="20">
        <f t="shared" si="12"/>
        <v>0</v>
      </c>
    </row>
    <row r="166" spans="1:8" ht="45" x14ac:dyDescent="0.2">
      <c r="A166" s="40">
        <v>145</v>
      </c>
      <c r="B166" s="226"/>
      <c r="C166" s="30"/>
      <c r="D166" s="41" t="s">
        <v>830</v>
      </c>
      <c r="E166" s="42" t="s">
        <v>829</v>
      </c>
      <c r="F166" s="43">
        <v>8</v>
      </c>
      <c r="G166" s="11"/>
      <c r="H166" s="20">
        <f t="shared" si="12"/>
        <v>0</v>
      </c>
    </row>
    <row r="167" spans="1:8" ht="56.25" x14ac:dyDescent="0.2">
      <c r="A167" s="40">
        <v>146</v>
      </c>
      <c r="B167" s="226"/>
      <c r="C167" s="30"/>
      <c r="D167" s="41" t="s">
        <v>831</v>
      </c>
      <c r="E167" s="42" t="s">
        <v>4</v>
      </c>
      <c r="F167" s="43">
        <v>4</v>
      </c>
      <c r="G167" s="11"/>
      <c r="H167" s="20">
        <f t="shared" si="12"/>
        <v>0</v>
      </c>
    </row>
    <row r="168" spans="1:8" ht="56.25" x14ac:dyDescent="0.2">
      <c r="A168" s="40">
        <v>147</v>
      </c>
      <c r="B168" s="226"/>
      <c r="C168" s="30"/>
      <c r="D168" s="41" t="s">
        <v>832</v>
      </c>
      <c r="E168" s="42" t="s">
        <v>4</v>
      </c>
      <c r="F168" s="43">
        <v>4</v>
      </c>
      <c r="G168" s="11"/>
      <c r="H168" s="20">
        <f t="shared" si="12"/>
        <v>0</v>
      </c>
    </row>
    <row r="169" spans="1:8" ht="56.25" x14ac:dyDescent="0.2">
      <c r="A169" s="40">
        <v>148</v>
      </c>
      <c r="B169" s="226"/>
      <c r="C169" s="30"/>
      <c r="D169" s="41" t="s">
        <v>833</v>
      </c>
      <c r="E169" s="42" t="s">
        <v>834</v>
      </c>
      <c r="F169" s="43">
        <v>4</v>
      </c>
      <c r="G169" s="11"/>
      <c r="H169" s="20">
        <f t="shared" si="12"/>
        <v>0</v>
      </c>
    </row>
    <row r="170" spans="1:8" ht="33.75" x14ac:dyDescent="0.2">
      <c r="A170" s="40">
        <v>149</v>
      </c>
      <c r="B170" s="226"/>
      <c r="C170" s="30"/>
      <c r="D170" s="41" t="s">
        <v>835</v>
      </c>
      <c r="E170" s="42" t="s">
        <v>24</v>
      </c>
      <c r="F170" s="43">
        <v>4800</v>
      </c>
      <c r="G170" s="11"/>
      <c r="H170" s="20">
        <f t="shared" si="12"/>
        <v>0</v>
      </c>
    </row>
    <row r="171" spans="1:8" ht="22.5" x14ac:dyDescent="0.2">
      <c r="A171" s="40">
        <v>150</v>
      </c>
      <c r="B171" s="226"/>
      <c r="C171" s="30"/>
      <c r="D171" s="41" t="s">
        <v>836</v>
      </c>
      <c r="E171" s="42" t="s">
        <v>33</v>
      </c>
      <c r="F171" s="43">
        <v>37</v>
      </c>
      <c r="G171" s="11"/>
      <c r="H171" s="20">
        <f t="shared" si="12"/>
        <v>0</v>
      </c>
    </row>
    <row r="172" spans="1:8" ht="33.75" x14ac:dyDescent="0.2">
      <c r="A172" s="40">
        <v>151</v>
      </c>
      <c r="B172" s="226"/>
      <c r="C172" s="30"/>
      <c r="D172" s="41" t="s">
        <v>837</v>
      </c>
      <c r="E172" s="42" t="s">
        <v>33</v>
      </c>
      <c r="F172" s="43">
        <v>37</v>
      </c>
      <c r="G172" s="11"/>
      <c r="H172" s="20">
        <f t="shared" si="12"/>
        <v>0</v>
      </c>
    </row>
    <row r="173" spans="1:8" ht="22.5" x14ac:dyDescent="0.2">
      <c r="A173" s="40">
        <v>152</v>
      </c>
      <c r="B173" s="226"/>
      <c r="C173" s="30"/>
      <c r="D173" s="41" t="s">
        <v>838</v>
      </c>
      <c r="E173" s="42" t="s">
        <v>33</v>
      </c>
      <c r="F173" s="43">
        <v>74</v>
      </c>
      <c r="G173" s="11"/>
      <c r="H173" s="20">
        <f t="shared" si="12"/>
        <v>0</v>
      </c>
    </row>
    <row r="174" spans="1:8" ht="22.5" x14ac:dyDescent="0.2">
      <c r="A174" s="40">
        <v>153</v>
      </c>
      <c r="B174" s="226"/>
      <c r="C174" s="30"/>
      <c r="D174" s="41" t="s">
        <v>839</v>
      </c>
      <c r="E174" s="42" t="s">
        <v>36</v>
      </c>
      <c r="F174" s="43">
        <v>74</v>
      </c>
      <c r="G174" s="11"/>
      <c r="H174" s="20">
        <f t="shared" si="12"/>
        <v>0</v>
      </c>
    </row>
    <row r="175" spans="1:8" ht="22.5" x14ac:dyDescent="0.2">
      <c r="A175" s="40">
        <v>154</v>
      </c>
      <c r="B175" s="226"/>
      <c r="C175" s="30"/>
      <c r="D175" s="41" t="s">
        <v>840</v>
      </c>
      <c r="E175" s="42" t="s">
        <v>36</v>
      </c>
      <c r="F175" s="43">
        <v>37</v>
      </c>
      <c r="G175" s="11"/>
      <c r="H175" s="20">
        <f t="shared" si="12"/>
        <v>0</v>
      </c>
    </row>
    <row r="176" spans="1:8" ht="33.75" x14ac:dyDescent="0.2">
      <c r="A176" s="40">
        <v>155</v>
      </c>
      <c r="B176" s="226"/>
      <c r="C176" s="30"/>
      <c r="D176" s="41" t="s">
        <v>841</v>
      </c>
      <c r="E176" s="42" t="s">
        <v>36</v>
      </c>
      <c r="F176" s="43">
        <v>37</v>
      </c>
      <c r="G176" s="11"/>
      <c r="H176" s="20">
        <f t="shared" si="12"/>
        <v>0</v>
      </c>
    </row>
    <row r="177" spans="1:8" ht="33.75" x14ac:dyDescent="0.2">
      <c r="A177" s="40">
        <v>156</v>
      </c>
      <c r="B177" s="226"/>
      <c r="C177" s="30"/>
      <c r="D177" s="41" t="s">
        <v>48</v>
      </c>
      <c r="E177" s="42" t="s">
        <v>12</v>
      </c>
      <c r="F177" s="43">
        <v>74</v>
      </c>
      <c r="G177" s="11"/>
      <c r="H177" s="20">
        <f t="shared" si="12"/>
        <v>0</v>
      </c>
    </row>
    <row r="178" spans="1:8" ht="22.5" x14ac:dyDescent="0.2">
      <c r="A178" s="38" t="s">
        <v>1434</v>
      </c>
      <c r="B178" s="226"/>
      <c r="C178" s="31"/>
      <c r="D178" s="39" t="s">
        <v>842</v>
      </c>
      <c r="E178" s="38"/>
      <c r="F178" s="38"/>
      <c r="G178" s="22"/>
      <c r="H178" s="36"/>
    </row>
    <row r="179" spans="1:8" ht="22.5" x14ac:dyDescent="0.2">
      <c r="A179" s="40">
        <v>157</v>
      </c>
      <c r="B179" s="226"/>
      <c r="C179" s="30"/>
      <c r="D179" s="41" t="s">
        <v>843</v>
      </c>
      <c r="E179" s="42" t="s">
        <v>36</v>
      </c>
      <c r="F179" s="43">
        <v>1</v>
      </c>
      <c r="G179" s="11"/>
      <c r="H179" s="20">
        <f t="shared" si="12"/>
        <v>0</v>
      </c>
    </row>
    <row r="180" spans="1:8" ht="33.75" x14ac:dyDescent="0.2">
      <c r="A180" s="40">
        <v>158</v>
      </c>
      <c r="B180" s="226"/>
      <c r="C180" s="30"/>
      <c r="D180" s="41" t="s">
        <v>844</v>
      </c>
      <c r="E180" s="42" t="s">
        <v>36</v>
      </c>
      <c r="F180" s="43">
        <v>1</v>
      </c>
      <c r="G180" s="11"/>
      <c r="H180" s="20">
        <f t="shared" si="12"/>
        <v>0</v>
      </c>
    </row>
    <row r="181" spans="1:8" ht="22.5" x14ac:dyDescent="0.2">
      <c r="A181" s="40">
        <v>159</v>
      </c>
      <c r="B181" s="226"/>
      <c r="C181" s="30"/>
      <c r="D181" s="41" t="s">
        <v>845</v>
      </c>
      <c r="E181" s="42" t="s">
        <v>36</v>
      </c>
      <c r="F181" s="43">
        <v>2</v>
      </c>
      <c r="G181" s="11"/>
      <c r="H181" s="20">
        <f t="shared" si="12"/>
        <v>0</v>
      </c>
    </row>
    <row r="182" spans="1:8" ht="22.5" x14ac:dyDescent="0.2">
      <c r="A182" s="40">
        <v>160</v>
      </c>
      <c r="B182" s="226"/>
      <c r="C182" s="30"/>
      <c r="D182" s="41" t="s">
        <v>846</v>
      </c>
      <c r="E182" s="42" t="s">
        <v>36</v>
      </c>
      <c r="F182" s="43">
        <v>18</v>
      </c>
      <c r="G182" s="11"/>
      <c r="H182" s="20">
        <f t="shared" si="12"/>
        <v>0</v>
      </c>
    </row>
    <row r="183" spans="1:8" ht="22.5" x14ac:dyDescent="0.2">
      <c r="A183" s="40">
        <v>161</v>
      </c>
      <c r="B183" s="226"/>
      <c r="C183" s="30"/>
      <c r="D183" s="41" t="s">
        <v>847</v>
      </c>
      <c r="E183" s="42" t="s">
        <v>36</v>
      </c>
      <c r="F183" s="43">
        <v>1</v>
      </c>
      <c r="G183" s="11"/>
      <c r="H183" s="20">
        <f t="shared" si="12"/>
        <v>0</v>
      </c>
    </row>
    <row r="184" spans="1:8" ht="22.5" x14ac:dyDescent="0.2">
      <c r="A184" s="40">
        <v>162</v>
      </c>
      <c r="B184" s="226"/>
      <c r="C184" s="30"/>
      <c r="D184" s="41" t="s">
        <v>848</v>
      </c>
      <c r="E184" s="42" t="s">
        <v>36</v>
      </c>
      <c r="F184" s="43">
        <v>1</v>
      </c>
      <c r="G184" s="11"/>
      <c r="H184" s="20">
        <f t="shared" si="12"/>
        <v>0</v>
      </c>
    </row>
    <row r="185" spans="1:8" ht="22.5" x14ac:dyDescent="0.2">
      <c r="A185" s="40">
        <v>163</v>
      </c>
      <c r="B185" s="226"/>
      <c r="C185" s="30"/>
      <c r="D185" s="41" t="s">
        <v>849</v>
      </c>
      <c r="E185" s="42" t="s">
        <v>36</v>
      </c>
      <c r="F185" s="43">
        <v>1</v>
      </c>
      <c r="G185" s="11"/>
      <c r="H185" s="20">
        <f t="shared" si="12"/>
        <v>0</v>
      </c>
    </row>
    <row r="186" spans="1:8" ht="33.75" x14ac:dyDescent="0.2">
      <c r="A186" s="40">
        <v>164</v>
      </c>
      <c r="B186" s="226"/>
      <c r="C186" s="30"/>
      <c r="D186" s="41" t="s">
        <v>850</v>
      </c>
      <c r="E186" s="42" t="s">
        <v>36</v>
      </c>
      <c r="F186" s="43">
        <v>6</v>
      </c>
      <c r="G186" s="11"/>
      <c r="H186" s="20">
        <f t="shared" si="12"/>
        <v>0</v>
      </c>
    </row>
    <row r="187" spans="1:8" ht="33.75" x14ac:dyDescent="0.2">
      <c r="A187" s="40">
        <v>165</v>
      </c>
      <c r="B187" s="226"/>
      <c r="C187" s="30"/>
      <c r="D187" s="41" t="s">
        <v>851</v>
      </c>
      <c r="E187" s="42" t="s">
        <v>36</v>
      </c>
      <c r="F187" s="43">
        <v>8</v>
      </c>
      <c r="G187" s="11"/>
      <c r="H187" s="20">
        <f t="shared" si="12"/>
        <v>0</v>
      </c>
    </row>
    <row r="188" spans="1:8" ht="33.75" x14ac:dyDescent="0.2">
      <c r="A188" s="40">
        <v>166</v>
      </c>
      <c r="B188" s="226"/>
      <c r="C188" s="30"/>
      <c r="D188" s="41" t="s">
        <v>852</v>
      </c>
      <c r="E188" s="42" t="s">
        <v>36</v>
      </c>
      <c r="F188" s="43">
        <v>3</v>
      </c>
      <c r="G188" s="11"/>
      <c r="H188" s="20">
        <f t="shared" si="12"/>
        <v>0</v>
      </c>
    </row>
    <row r="189" spans="1:8" ht="33.75" x14ac:dyDescent="0.2">
      <c r="A189" s="40">
        <v>167</v>
      </c>
      <c r="B189" s="226"/>
      <c r="C189" s="30"/>
      <c r="D189" s="41" t="s">
        <v>853</v>
      </c>
      <c r="E189" s="42" t="s">
        <v>36</v>
      </c>
      <c r="F189" s="43">
        <v>11</v>
      </c>
      <c r="G189" s="11"/>
      <c r="H189" s="20">
        <f t="shared" si="12"/>
        <v>0</v>
      </c>
    </row>
    <row r="190" spans="1:8" ht="33.75" x14ac:dyDescent="0.2">
      <c r="A190" s="40">
        <v>168</v>
      </c>
      <c r="B190" s="226"/>
      <c r="C190" s="30"/>
      <c r="D190" s="41" t="s">
        <v>854</v>
      </c>
      <c r="E190" s="42" t="s">
        <v>36</v>
      </c>
      <c r="F190" s="43">
        <v>3</v>
      </c>
      <c r="G190" s="11"/>
      <c r="H190" s="20">
        <f t="shared" si="12"/>
        <v>0</v>
      </c>
    </row>
    <row r="191" spans="1:8" ht="33.75" x14ac:dyDescent="0.2">
      <c r="A191" s="40">
        <v>169</v>
      </c>
      <c r="B191" s="226"/>
      <c r="C191" s="30"/>
      <c r="D191" s="41" t="s">
        <v>855</v>
      </c>
      <c r="E191" s="42" t="s">
        <v>36</v>
      </c>
      <c r="F191" s="43">
        <v>4</v>
      </c>
      <c r="G191" s="11"/>
      <c r="H191" s="20">
        <f t="shared" si="12"/>
        <v>0</v>
      </c>
    </row>
    <row r="192" spans="1:8" ht="33.75" x14ac:dyDescent="0.2">
      <c r="A192" s="40">
        <v>170</v>
      </c>
      <c r="B192" s="226"/>
      <c r="C192" s="30"/>
      <c r="D192" s="41" t="s">
        <v>856</v>
      </c>
      <c r="E192" s="42" t="s">
        <v>36</v>
      </c>
      <c r="F192" s="43">
        <v>8</v>
      </c>
      <c r="G192" s="11"/>
      <c r="H192" s="20">
        <f t="shared" si="12"/>
        <v>0</v>
      </c>
    </row>
    <row r="193" spans="1:8" ht="22.5" x14ac:dyDescent="0.2">
      <c r="A193" s="40">
        <v>171</v>
      </c>
      <c r="B193" s="226"/>
      <c r="C193" s="30"/>
      <c r="D193" s="41" t="s">
        <v>47</v>
      </c>
      <c r="E193" s="42" t="s">
        <v>34</v>
      </c>
      <c r="F193" s="43">
        <v>2</v>
      </c>
      <c r="G193" s="11"/>
      <c r="H193" s="20">
        <f t="shared" si="12"/>
        <v>0</v>
      </c>
    </row>
    <row r="194" spans="1:8" ht="33.75" x14ac:dyDescent="0.2">
      <c r="A194" s="40">
        <v>172</v>
      </c>
      <c r="B194" s="226"/>
      <c r="C194" s="30"/>
      <c r="D194" s="41" t="s">
        <v>857</v>
      </c>
      <c r="E194" s="42" t="s">
        <v>36</v>
      </c>
      <c r="F194" s="43">
        <v>27</v>
      </c>
      <c r="G194" s="11"/>
      <c r="H194" s="20">
        <f t="shared" si="12"/>
        <v>0</v>
      </c>
    </row>
    <row r="195" spans="1:8" ht="33.75" x14ac:dyDescent="0.2">
      <c r="A195" s="40">
        <v>173</v>
      </c>
      <c r="B195" s="226"/>
      <c r="C195" s="30"/>
      <c r="D195" s="41" t="s">
        <v>858</v>
      </c>
      <c r="E195" s="42" t="s">
        <v>36</v>
      </c>
      <c r="F195" s="43">
        <v>31</v>
      </c>
      <c r="G195" s="11"/>
      <c r="H195" s="20">
        <f t="shared" si="12"/>
        <v>0</v>
      </c>
    </row>
    <row r="196" spans="1:8" ht="33.75" x14ac:dyDescent="0.2">
      <c r="A196" s="40">
        <v>174</v>
      </c>
      <c r="B196" s="226"/>
      <c r="C196" s="30"/>
      <c r="D196" s="41" t="s">
        <v>859</v>
      </c>
      <c r="E196" s="42" t="s">
        <v>36</v>
      </c>
      <c r="F196" s="43">
        <v>135</v>
      </c>
      <c r="G196" s="11"/>
      <c r="H196" s="20">
        <f t="shared" si="12"/>
        <v>0</v>
      </c>
    </row>
    <row r="197" spans="1:8" ht="33.75" x14ac:dyDescent="0.2">
      <c r="A197" s="40">
        <v>175</v>
      </c>
      <c r="B197" s="226"/>
      <c r="C197" s="30"/>
      <c r="D197" s="41" t="s">
        <v>860</v>
      </c>
      <c r="E197" s="42" t="s">
        <v>36</v>
      </c>
      <c r="F197" s="43">
        <v>6</v>
      </c>
      <c r="G197" s="11"/>
      <c r="H197" s="20">
        <f t="shared" si="12"/>
        <v>0</v>
      </c>
    </row>
    <row r="198" spans="1:8" ht="22.5" x14ac:dyDescent="0.2">
      <c r="A198" s="40">
        <v>176</v>
      </c>
      <c r="B198" s="226"/>
      <c r="C198" s="30"/>
      <c r="D198" s="41" t="s">
        <v>861</v>
      </c>
      <c r="E198" s="42" t="s">
        <v>36</v>
      </c>
      <c r="F198" s="43">
        <v>26</v>
      </c>
      <c r="G198" s="11"/>
      <c r="H198" s="20">
        <f t="shared" si="12"/>
        <v>0</v>
      </c>
    </row>
    <row r="199" spans="1:8" ht="33.75" x14ac:dyDescent="0.2">
      <c r="A199" s="40">
        <v>177</v>
      </c>
      <c r="B199" s="226"/>
      <c r="C199" s="30"/>
      <c r="D199" s="41" t="s">
        <v>862</v>
      </c>
      <c r="E199" s="42" t="s">
        <v>36</v>
      </c>
      <c r="F199" s="43">
        <v>1</v>
      </c>
      <c r="G199" s="11"/>
      <c r="H199" s="20">
        <f t="shared" si="12"/>
        <v>0</v>
      </c>
    </row>
    <row r="200" spans="1:8" ht="22.5" x14ac:dyDescent="0.2">
      <c r="A200" s="40">
        <v>178</v>
      </c>
      <c r="B200" s="226"/>
      <c r="C200" s="30"/>
      <c r="D200" s="110" t="s">
        <v>863</v>
      </c>
      <c r="E200" s="42" t="s">
        <v>36</v>
      </c>
      <c r="F200" s="43">
        <v>1</v>
      </c>
      <c r="G200" s="11"/>
      <c r="H200" s="20">
        <f t="shared" si="12"/>
        <v>0</v>
      </c>
    </row>
    <row r="201" spans="1:8" ht="33.75" x14ac:dyDescent="0.2">
      <c r="A201" s="40">
        <v>179</v>
      </c>
      <c r="B201" s="226"/>
      <c r="C201" s="30"/>
      <c r="D201" s="110" t="s">
        <v>864</v>
      </c>
      <c r="E201" s="42" t="s">
        <v>36</v>
      </c>
      <c r="F201" s="43">
        <v>1</v>
      </c>
      <c r="G201" s="11"/>
      <c r="H201" s="20">
        <f t="shared" si="12"/>
        <v>0</v>
      </c>
    </row>
    <row r="202" spans="1:8" ht="22.5" x14ac:dyDescent="0.2">
      <c r="A202" s="40">
        <v>180</v>
      </c>
      <c r="B202" s="226"/>
      <c r="C202" s="30"/>
      <c r="D202" s="110" t="s">
        <v>865</v>
      </c>
      <c r="E202" s="42" t="s">
        <v>36</v>
      </c>
      <c r="F202" s="43">
        <v>1</v>
      </c>
      <c r="G202" s="11"/>
      <c r="H202" s="20">
        <f t="shared" si="12"/>
        <v>0</v>
      </c>
    </row>
    <row r="203" spans="1:8" ht="22.5" x14ac:dyDescent="0.2">
      <c r="A203" s="40">
        <v>181</v>
      </c>
      <c r="B203" s="226"/>
      <c r="C203" s="30"/>
      <c r="D203" s="110" t="s">
        <v>866</v>
      </c>
      <c r="E203" s="42" t="s">
        <v>34</v>
      </c>
      <c r="F203" s="43">
        <v>1</v>
      </c>
      <c r="G203" s="11"/>
      <c r="H203" s="20">
        <f t="shared" si="12"/>
        <v>0</v>
      </c>
    </row>
    <row r="204" spans="1:8" ht="22.5" x14ac:dyDescent="0.2">
      <c r="A204" s="40">
        <v>182</v>
      </c>
      <c r="B204" s="226"/>
      <c r="C204" s="30"/>
      <c r="D204" s="41" t="s">
        <v>867</v>
      </c>
      <c r="E204" s="42" t="s">
        <v>24</v>
      </c>
      <c r="F204" s="43">
        <v>130</v>
      </c>
      <c r="G204" s="11"/>
      <c r="H204" s="20">
        <f t="shared" si="12"/>
        <v>0</v>
      </c>
    </row>
    <row r="205" spans="1:8" ht="45" x14ac:dyDescent="0.2">
      <c r="A205" s="40">
        <v>183</v>
      </c>
      <c r="B205" s="226"/>
      <c r="C205" s="30"/>
      <c r="D205" s="41" t="s">
        <v>868</v>
      </c>
      <c r="E205" s="42" t="s">
        <v>24</v>
      </c>
      <c r="F205" s="43">
        <v>90</v>
      </c>
      <c r="G205" s="11"/>
      <c r="H205" s="20">
        <f t="shared" si="12"/>
        <v>0</v>
      </c>
    </row>
    <row r="206" spans="1:8" ht="45" x14ac:dyDescent="0.2">
      <c r="A206" s="40">
        <v>184</v>
      </c>
      <c r="B206" s="226"/>
      <c r="C206" s="30"/>
      <c r="D206" s="41" t="s">
        <v>869</v>
      </c>
      <c r="E206" s="42" t="s">
        <v>24</v>
      </c>
      <c r="F206" s="43">
        <v>400</v>
      </c>
      <c r="G206" s="11"/>
      <c r="H206" s="20">
        <f t="shared" si="12"/>
        <v>0</v>
      </c>
    </row>
    <row r="207" spans="1:8" ht="45" x14ac:dyDescent="0.2">
      <c r="A207" s="40">
        <v>185</v>
      </c>
      <c r="B207" s="226"/>
      <c r="C207" s="30"/>
      <c r="D207" s="41" t="s">
        <v>870</v>
      </c>
      <c r="E207" s="42" t="s">
        <v>24</v>
      </c>
      <c r="F207" s="43">
        <v>2100</v>
      </c>
      <c r="G207" s="11"/>
      <c r="H207" s="20">
        <f t="shared" si="12"/>
        <v>0</v>
      </c>
    </row>
    <row r="208" spans="1:8" ht="45" x14ac:dyDescent="0.2">
      <c r="A208" s="40">
        <v>186</v>
      </c>
      <c r="B208" s="226"/>
      <c r="C208" s="30"/>
      <c r="D208" s="41" t="s">
        <v>871</v>
      </c>
      <c r="E208" s="42" t="s">
        <v>24</v>
      </c>
      <c r="F208" s="43">
        <v>1800</v>
      </c>
      <c r="G208" s="11"/>
      <c r="H208" s="20">
        <f t="shared" si="12"/>
        <v>0</v>
      </c>
    </row>
    <row r="209" spans="1:8" ht="33.75" x14ac:dyDescent="0.2">
      <c r="A209" s="40">
        <v>187</v>
      </c>
      <c r="B209" s="226"/>
      <c r="C209" s="30"/>
      <c r="D209" s="41" t="s">
        <v>872</v>
      </c>
      <c r="E209" s="42" t="s">
        <v>24</v>
      </c>
      <c r="F209" s="43">
        <v>50</v>
      </c>
      <c r="G209" s="11"/>
      <c r="H209" s="20">
        <f t="shared" si="12"/>
        <v>0</v>
      </c>
    </row>
    <row r="210" spans="1:8" ht="22.5" x14ac:dyDescent="0.2">
      <c r="A210" s="40">
        <v>188</v>
      </c>
      <c r="B210" s="226"/>
      <c r="C210" s="30"/>
      <c r="D210" s="41" t="s">
        <v>873</v>
      </c>
      <c r="E210" s="42" t="s">
        <v>24</v>
      </c>
      <c r="F210" s="43">
        <v>80</v>
      </c>
      <c r="G210" s="11"/>
      <c r="H210" s="20">
        <f t="shared" si="12"/>
        <v>0</v>
      </c>
    </row>
    <row r="211" spans="1:8" ht="22.5" x14ac:dyDescent="0.2">
      <c r="A211" s="40">
        <v>189</v>
      </c>
      <c r="B211" s="226"/>
      <c r="C211" s="30"/>
      <c r="D211" s="41" t="s">
        <v>874</v>
      </c>
      <c r="E211" s="42" t="s">
        <v>7</v>
      </c>
      <c r="F211" s="43">
        <v>20</v>
      </c>
      <c r="G211" s="11"/>
      <c r="H211" s="20">
        <f t="shared" si="12"/>
        <v>0</v>
      </c>
    </row>
    <row r="212" spans="1:8" ht="22.5" x14ac:dyDescent="0.2">
      <c r="A212" s="40">
        <v>190</v>
      </c>
      <c r="B212" s="226"/>
      <c r="C212" s="30"/>
      <c r="D212" s="41" t="s">
        <v>875</v>
      </c>
      <c r="E212" s="42" t="s">
        <v>36</v>
      </c>
      <c r="F212" s="43">
        <v>1</v>
      </c>
      <c r="G212" s="11"/>
      <c r="H212" s="20">
        <f t="shared" si="12"/>
        <v>0</v>
      </c>
    </row>
    <row r="213" spans="1:8" ht="22.5" x14ac:dyDescent="0.2">
      <c r="A213" s="38" t="s">
        <v>1435</v>
      </c>
      <c r="B213" s="226"/>
      <c r="C213" s="31"/>
      <c r="D213" s="39" t="s">
        <v>876</v>
      </c>
      <c r="E213" s="38"/>
      <c r="F213" s="38"/>
      <c r="G213" s="22"/>
      <c r="H213" s="36"/>
    </row>
    <row r="214" spans="1:8" ht="33.75" x14ac:dyDescent="0.2">
      <c r="A214" s="40">
        <v>191</v>
      </c>
      <c r="B214" s="226"/>
      <c r="C214" s="30"/>
      <c r="D214" s="41" t="s">
        <v>877</v>
      </c>
      <c r="E214" s="42" t="s">
        <v>36</v>
      </c>
      <c r="F214" s="43">
        <v>1</v>
      </c>
      <c r="G214" s="11"/>
      <c r="H214" s="20">
        <f t="shared" si="12"/>
        <v>0</v>
      </c>
    </row>
    <row r="215" spans="1:8" ht="22.5" x14ac:dyDescent="0.2">
      <c r="A215" s="40">
        <v>192</v>
      </c>
      <c r="B215" s="226"/>
      <c r="C215" s="30"/>
      <c r="D215" s="41" t="s">
        <v>49</v>
      </c>
      <c r="E215" s="42" t="s">
        <v>36</v>
      </c>
      <c r="F215" s="43">
        <v>4</v>
      </c>
      <c r="G215" s="11"/>
      <c r="H215" s="20">
        <f t="shared" si="12"/>
        <v>0</v>
      </c>
    </row>
    <row r="216" spans="1:8" ht="33.75" x14ac:dyDescent="0.2">
      <c r="A216" s="40">
        <v>193</v>
      </c>
      <c r="B216" s="226"/>
      <c r="C216" s="30"/>
      <c r="D216" s="41" t="s">
        <v>878</v>
      </c>
      <c r="E216" s="42" t="s">
        <v>36</v>
      </c>
      <c r="F216" s="43">
        <v>73</v>
      </c>
      <c r="G216" s="11"/>
      <c r="H216" s="20">
        <f t="shared" si="12"/>
        <v>0</v>
      </c>
    </row>
    <row r="217" spans="1:8" ht="33.75" x14ac:dyDescent="0.2">
      <c r="A217" s="40">
        <v>194</v>
      </c>
      <c r="B217" s="226"/>
      <c r="C217" s="30"/>
      <c r="D217" s="41" t="s">
        <v>879</v>
      </c>
      <c r="E217" s="42" t="s">
        <v>36</v>
      </c>
      <c r="F217" s="43">
        <v>8</v>
      </c>
      <c r="G217" s="11"/>
      <c r="H217" s="20">
        <f t="shared" si="12"/>
        <v>0</v>
      </c>
    </row>
    <row r="218" spans="1:8" ht="45" x14ac:dyDescent="0.2">
      <c r="A218" s="40">
        <v>195</v>
      </c>
      <c r="B218" s="226"/>
      <c r="C218" s="30"/>
      <c r="D218" s="41" t="s">
        <v>880</v>
      </c>
      <c r="E218" s="42" t="s">
        <v>36</v>
      </c>
      <c r="F218" s="43">
        <v>13</v>
      </c>
      <c r="G218" s="11"/>
      <c r="H218" s="20">
        <f t="shared" si="12"/>
        <v>0</v>
      </c>
    </row>
    <row r="219" spans="1:8" ht="33.75" x14ac:dyDescent="0.2">
      <c r="A219" s="40">
        <v>196</v>
      </c>
      <c r="B219" s="226"/>
      <c r="C219" s="30"/>
      <c r="D219" s="41" t="s">
        <v>881</v>
      </c>
      <c r="E219" s="42" t="s">
        <v>36</v>
      </c>
      <c r="F219" s="43">
        <v>30</v>
      </c>
      <c r="G219" s="11"/>
      <c r="H219" s="20">
        <f t="shared" si="12"/>
        <v>0</v>
      </c>
    </row>
    <row r="220" spans="1:8" ht="33.75" x14ac:dyDescent="0.2">
      <c r="A220" s="40">
        <v>197</v>
      </c>
      <c r="B220" s="226"/>
      <c r="C220" s="30"/>
      <c r="D220" s="41" t="s">
        <v>881</v>
      </c>
      <c r="E220" s="42" t="s">
        <v>36</v>
      </c>
      <c r="F220" s="43">
        <v>30</v>
      </c>
      <c r="G220" s="11"/>
      <c r="H220" s="20">
        <f t="shared" si="12"/>
        <v>0</v>
      </c>
    </row>
    <row r="221" spans="1:8" ht="22.5" x14ac:dyDescent="0.2">
      <c r="A221" s="40">
        <v>198</v>
      </c>
      <c r="B221" s="226"/>
      <c r="C221" s="30"/>
      <c r="D221" s="41" t="s">
        <v>882</v>
      </c>
      <c r="E221" s="42" t="s">
        <v>36</v>
      </c>
      <c r="F221" s="43">
        <v>81</v>
      </c>
      <c r="G221" s="11"/>
      <c r="H221" s="20">
        <f t="shared" ref="H221:H257" si="13">F221*G221</f>
        <v>0</v>
      </c>
    </row>
    <row r="222" spans="1:8" ht="22.5" x14ac:dyDescent="0.2">
      <c r="A222" s="40">
        <v>199</v>
      </c>
      <c r="B222" s="226"/>
      <c r="C222" s="30"/>
      <c r="D222" s="41" t="s">
        <v>867</v>
      </c>
      <c r="E222" s="42" t="s">
        <v>24</v>
      </c>
      <c r="F222" s="43">
        <v>4900</v>
      </c>
      <c r="G222" s="11"/>
      <c r="H222" s="20">
        <f t="shared" si="13"/>
        <v>0</v>
      </c>
    </row>
    <row r="223" spans="1:8" x14ac:dyDescent="0.2">
      <c r="A223" s="40">
        <v>200</v>
      </c>
      <c r="B223" s="226"/>
      <c r="C223" s="30"/>
      <c r="D223" s="41" t="s">
        <v>883</v>
      </c>
      <c r="E223" s="42" t="s">
        <v>36</v>
      </c>
      <c r="F223" s="43">
        <v>2</v>
      </c>
      <c r="G223" s="11"/>
      <c r="H223" s="20">
        <f t="shared" si="13"/>
        <v>0</v>
      </c>
    </row>
    <row r="224" spans="1:8" ht="22.5" x14ac:dyDescent="0.2">
      <c r="A224" s="40">
        <v>201</v>
      </c>
      <c r="B224" s="226"/>
      <c r="C224" s="30"/>
      <c r="D224" s="41" t="s">
        <v>884</v>
      </c>
      <c r="E224" s="42" t="s">
        <v>36</v>
      </c>
      <c r="F224" s="43">
        <v>2</v>
      </c>
      <c r="G224" s="11"/>
      <c r="H224" s="20">
        <f t="shared" si="13"/>
        <v>0</v>
      </c>
    </row>
    <row r="225" spans="1:8" ht="33.75" x14ac:dyDescent="0.2">
      <c r="A225" s="40">
        <v>202</v>
      </c>
      <c r="B225" s="226"/>
      <c r="C225" s="30"/>
      <c r="D225" s="41" t="s">
        <v>885</v>
      </c>
      <c r="E225" s="42" t="s">
        <v>7</v>
      </c>
      <c r="F225" s="43">
        <v>21</v>
      </c>
      <c r="G225" s="11"/>
      <c r="H225" s="20">
        <f t="shared" si="13"/>
        <v>0</v>
      </c>
    </row>
    <row r="226" spans="1:8" ht="22.5" x14ac:dyDescent="0.2">
      <c r="A226" s="40">
        <v>203</v>
      </c>
      <c r="B226" s="226"/>
      <c r="C226" s="30"/>
      <c r="D226" s="41" t="s">
        <v>6</v>
      </c>
      <c r="E226" s="42" t="s">
        <v>7</v>
      </c>
      <c r="F226" s="43">
        <v>73</v>
      </c>
      <c r="G226" s="11"/>
      <c r="H226" s="20">
        <f t="shared" si="13"/>
        <v>0</v>
      </c>
    </row>
    <row r="227" spans="1:8" ht="22.5" x14ac:dyDescent="0.2">
      <c r="A227" s="38" t="s">
        <v>1436</v>
      </c>
      <c r="B227" s="226"/>
      <c r="C227" s="31"/>
      <c r="D227" s="39" t="s">
        <v>886</v>
      </c>
      <c r="E227" s="38"/>
      <c r="F227" s="38"/>
      <c r="G227" s="22"/>
      <c r="H227" s="36"/>
    </row>
    <row r="228" spans="1:8" ht="22.5" x14ac:dyDescent="0.2">
      <c r="A228" s="40">
        <v>204</v>
      </c>
      <c r="B228" s="226"/>
      <c r="C228" s="30"/>
      <c r="D228" s="41" t="s">
        <v>887</v>
      </c>
      <c r="E228" s="42" t="s">
        <v>36</v>
      </c>
      <c r="F228" s="43">
        <v>1</v>
      </c>
      <c r="G228" s="11"/>
      <c r="H228" s="20">
        <f t="shared" si="13"/>
        <v>0</v>
      </c>
    </row>
    <row r="229" spans="1:8" ht="33.75" x14ac:dyDescent="0.2">
      <c r="A229" s="40">
        <v>205</v>
      </c>
      <c r="B229" s="226"/>
      <c r="C229" s="30"/>
      <c r="D229" s="41" t="s">
        <v>888</v>
      </c>
      <c r="E229" s="42" t="s">
        <v>36</v>
      </c>
      <c r="F229" s="43">
        <v>170</v>
      </c>
      <c r="G229" s="11"/>
      <c r="H229" s="20">
        <f t="shared" si="13"/>
        <v>0</v>
      </c>
    </row>
    <row r="230" spans="1:8" ht="22.5" x14ac:dyDescent="0.2">
      <c r="A230" s="40">
        <v>206</v>
      </c>
      <c r="B230" s="226"/>
      <c r="C230" s="30"/>
      <c r="D230" s="41" t="s">
        <v>889</v>
      </c>
      <c r="E230" s="42" t="s">
        <v>36</v>
      </c>
      <c r="F230" s="43">
        <v>30</v>
      </c>
      <c r="G230" s="11"/>
      <c r="H230" s="20">
        <f t="shared" si="13"/>
        <v>0</v>
      </c>
    </row>
    <row r="231" spans="1:8" ht="33.75" x14ac:dyDescent="0.2">
      <c r="A231" s="40">
        <v>207</v>
      </c>
      <c r="B231" s="226"/>
      <c r="C231" s="30"/>
      <c r="D231" s="41" t="s">
        <v>890</v>
      </c>
      <c r="E231" s="42" t="s">
        <v>36</v>
      </c>
      <c r="F231" s="43">
        <v>9</v>
      </c>
      <c r="G231" s="11"/>
      <c r="H231" s="20">
        <f t="shared" si="13"/>
        <v>0</v>
      </c>
    </row>
    <row r="232" spans="1:8" ht="33.75" x14ac:dyDescent="0.2">
      <c r="A232" s="40">
        <v>208</v>
      </c>
      <c r="B232" s="226"/>
      <c r="C232" s="30"/>
      <c r="D232" s="41" t="s">
        <v>51</v>
      </c>
      <c r="E232" s="42" t="s">
        <v>36</v>
      </c>
      <c r="F232" s="43">
        <v>50</v>
      </c>
      <c r="G232" s="11"/>
      <c r="H232" s="20">
        <f t="shared" si="13"/>
        <v>0</v>
      </c>
    </row>
    <row r="233" spans="1:8" ht="78.75" x14ac:dyDescent="0.2">
      <c r="A233" s="40">
        <v>209</v>
      </c>
      <c r="B233" s="226"/>
      <c r="C233" s="30"/>
      <c r="D233" s="41" t="s">
        <v>891</v>
      </c>
      <c r="E233" s="42" t="s">
        <v>36</v>
      </c>
      <c r="F233" s="43">
        <v>56</v>
      </c>
      <c r="G233" s="11"/>
      <c r="H233" s="20">
        <f t="shared" si="13"/>
        <v>0</v>
      </c>
    </row>
    <row r="234" spans="1:8" ht="45" x14ac:dyDescent="0.2">
      <c r="A234" s="40">
        <v>210</v>
      </c>
      <c r="B234" s="226"/>
      <c r="C234" s="30"/>
      <c r="D234" s="41" t="s">
        <v>892</v>
      </c>
      <c r="E234" s="42" t="s">
        <v>36</v>
      </c>
      <c r="F234" s="43">
        <v>45</v>
      </c>
      <c r="G234" s="11"/>
      <c r="H234" s="20">
        <f t="shared" si="13"/>
        <v>0</v>
      </c>
    </row>
    <row r="235" spans="1:8" ht="45" x14ac:dyDescent="0.2">
      <c r="A235" s="40">
        <v>211</v>
      </c>
      <c r="B235" s="226"/>
      <c r="C235" s="30"/>
      <c r="D235" s="41" t="s">
        <v>893</v>
      </c>
      <c r="E235" s="42" t="s">
        <v>36</v>
      </c>
      <c r="F235" s="43">
        <v>14</v>
      </c>
      <c r="G235" s="11"/>
      <c r="H235" s="20">
        <f t="shared" si="13"/>
        <v>0</v>
      </c>
    </row>
    <row r="236" spans="1:8" ht="45" x14ac:dyDescent="0.2">
      <c r="A236" s="40">
        <v>212</v>
      </c>
      <c r="B236" s="226"/>
      <c r="C236" s="30"/>
      <c r="D236" s="41" t="s">
        <v>50</v>
      </c>
      <c r="E236" s="42" t="s">
        <v>36</v>
      </c>
      <c r="F236" s="43">
        <v>179</v>
      </c>
      <c r="G236" s="11"/>
      <c r="H236" s="20">
        <f t="shared" si="13"/>
        <v>0</v>
      </c>
    </row>
    <row r="237" spans="1:8" ht="45" x14ac:dyDescent="0.2">
      <c r="A237" s="40">
        <v>213</v>
      </c>
      <c r="B237" s="226"/>
      <c r="C237" s="30"/>
      <c r="D237" s="41" t="s">
        <v>894</v>
      </c>
      <c r="E237" s="42" t="s">
        <v>24</v>
      </c>
      <c r="F237" s="43">
        <v>3100</v>
      </c>
      <c r="G237" s="11"/>
      <c r="H237" s="20">
        <f t="shared" si="13"/>
        <v>0</v>
      </c>
    </row>
    <row r="238" spans="1:8" ht="33.75" x14ac:dyDescent="0.2">
      <c r="A238" s="40">
        <v>214</v>
      </c>
      <c r="B238" s="226"/>
      <c r="C238" s="30"/>
      <c r="D238" s="41" t="s">
        <v>895</v>
      </c>
      <c r="E238" s="42" t="s">
        <v>896</v>
      </c>
      <c r="F238" s="43">
        <v>6</v>
      </c>
      <c r="G238" s="11"/>
      <c r="H238" s="20">
        <f t="shared" si="13"/>
        <v>0</v>
      </c>
    </row>
    <row r="239" spans="1:8" ht="12.75" customHeight="1" x14ac:dyDescent="0.2">
      <c r="A239" s="38" t="s">
        <v>1437</v>
      </c>
      <c r="B239" s="226"/>
      <c r="C239" s="31"/>
      <c r="D239" s="39" t="s">
        <v>897</v>
      </c>
      <c r="E239" s="38"/>
      <c r="F239" s="38"/>
      <c r="G239" s="22"/>
      <c r="H239" s="36"/>
    </row>
    <row r="240" spans="1:8" ht="22.5" x14ac:dyDescent="0.2">
      <c r="A240" s="40">
        <v>215</v>
      </c>
      <c r="B240" s="226"/>
      <c r="C240" s="30"/>
      <c r="D240" s="41" t="s">
        <v>898</v>
      </c>
      <c r="E240" s="42" t="s">
        <v>36</v>
      </c>
      <c r="F240" s="43">
        <v>11</v>
      </c>
      <c r="G240" s="11"/>
      <c r="H240" s="20">
        <f t="shared" si="13"/>
        <v>0</v>
      </c>
    </row>
    <row r="241" spans="1:8" ht="33.75" x14ac:dyDescent="0.2">
      <c r="A241" s="40">
        <v>216</v>
      </c>
      <c r="B241" s="226"/>
      <c r="C241" s="30"/>
      <c r="D241" s="41" t="s">
        <v>52</v>
      </c>
      <c r="E241" s="42" t="s">
        <v>33</v>
      </c>
      <c r="F241" s="43">
        <v>28</v>
      </c>
      <c r="G241" s="11"/>
      <c r="H241" s="20">
        <f t="shared" si="13"/>
        <v>0</v>
      </c>
    </row>
    <row r="242" spans="1:8" ht="22.5" x14ac:dyDescent="0.2">
      <c r="A242" s="40">
        <v>217</v>
      </c>
      <c r="B242" s="226"/>
      <c r="C242" s="30"/>
      <c r="D242" s="41" t="s">
        <v>899</v>
      </c>
      <c r="E242" s="42" t="s">
        <v>36</v>
      </c>
      <c r="F242" s="43">
        <v>28</v>
      </c>
      <c r="G242" s="11"/>
      <c r="H242" s="20">
        <f t="shared" si="13"/>
        <v>0</v>
      </c>
    </row>
    <row r="243" spans="1:8" ht="45" x14ac:dyDescent="0.2">
      <c r="A243" s="40">
        <v>218</v>
      </c>
      <c r="B243" s="226"/>
      <c r="C243" s="30"/>
      <c r="D243" s="41" t="s">
        <v>900</v>
      </c>
      <c r="E243" s="42" t="s">
        <v>24</v>
      </c>
      <c r="F243" s="43">
        <v>360</v>
      </c>
      <c r="G243" s="11"/>
      <c r="H243" s="20">
        <f t="shared" si="13"/>
        <v>0</v>
      </c>
    </row>
    <row r="244" spans="1:8" ht="33.75" x14ac:dyDescent="0.2">
      <c r="A244" s="40">
        <v>219</v>
      </c>
      <c r="B244" s="226"/>
      <c r="C244" s="30"/>
      <c r="D244" s="41" t="s">
        <v>901</v>
      </c>
      <c r="E244" s="42" t="s">
        <v>896</v>
      </c>
      <c r="F244" s="43">
        <v>1</v>
      </c>
      <c r="G244" s="11"/>
      <c r="H244" s="20">
        <f t="shared" si="13"/>
        <v>0</v>
      </c>
    </row>
    <row r="245" spans="1:8" ht="22.5" customHeight="1" x14ac:dyDescent="0.2">
      <c r="A245" s="38" t="s">
        <v>1438</v>
      </c>
      <c r="B245" s="226"/>
      <c r="C245" s="31"/>
      <c r="D245" s="39" t="s">
        <v>902</v>
      </c>
      <c r="E245" s="38"/>
      <c r="F245" s="38"/>
      <c r="G245" s="22"/>
      <c r="H245" s="36"/>
    </row>
    <row r="246" spans="1:8" ht="22.5" x14ac:dyDescent="0.2">
      <c r="A246" s="40">
        <v>220</v>
      </c>
      <c r="B246" s="226"/>
      <c r="C246" s="30"/>
      <c r="D246" s="41" t="s">
        <v>903</v>
      </c>
      <c r="E246" s="42" t="s">
        <v>36</v>
      </c>
      <c r="F246" s="43">
        <v>2</v>
      </c>
      <c r="G246" s="11"/>
      <c r="H246" s="20">
        <f t="shared" si="13"/>
        <v>0</v>
      </c>
    </row>
    <row r="247" spans="1:8" ht="33.75" x14ac:dyDescent="0.2">
      <c r="A247" s="40">
        <v>221</v>
      </c>
      <c r="B247" s="226"/>
      <c r="C247" s="30"/>
      <c r="D247" s="41" t="s">
        <v>904</v>
      </c>
      <c r="E247" s="42" t="s">
        <v>33</v>
      </c>
      <c r="F247" s="43">
        <v>2</v>
      </c>
      <c r="G247" s="11"/>
      <c r="H247" s="20">
        <f t="shared" si="13"/>
        <v>0</v>
      </c>
    </row>
    <row r="248" spans="1:8" ht="33.75" x14ac:dyDescent="0.2">
      <c r="A248" s="40">
        <v>222</v>
      </c>
      <c r="B248" s="226"/>
      <c r="C248" s="30"/>
      <c r="D248" s="41" t="s">
        <v>905</v>
      </c>
      <c r="E248" s="42" t="s">
        <v>33</v>
      </c>
      <c r="F248" s="43">
        <v>2</v>
      </c>
      <c r="G248" s="11"/>
      <c r="H248" s="20">
        <f t="shared" si="13"/>
        <v>0</v>
      </c>
    </row>
    <row r="249" spans="1:8" ht="45" x14ac:dyDescent="0.2">
      <c r="A249" s="40">
        <v>223</v>
      </c>
      <c r="B249" s="226"/>
      <c r="C249" s="30"/>
      <c r="D249" s="41" t="s">
        <v>906</v>
      </c>
      <c r="E249" s="42" t="s">
        <v>33</v>
      </c>
      <c r="F249" s="43">
        <v>2</v>
      </c>
      <c r="G249" s="11"/>
      <c r="H249" s="20">
        <f t="shared" si="13"/>
        <v>0</v>
      </c>
    </row>
    <row r="250" spans="1:8" ht="22.5" x14ac:dyDescent="0.2">
      <c r="A250" s="40">
        <v>224</v>
      </c>
      <c r="B250" s="226"/>
      <c r="C250" s="30"/>
      <c r="D250" s="41" t="s">
        <v>907</v>
      </c>
      <c r="E250" s="42" t="s">
        <v>36</v>
      </c>
      <c r="F250" s="43">
        <v>4</v>
      </c>
      <c r="G250" s="11"/>
      <c r="H250" s="20">
        <f t="shared" si="13"/>
        <v>0</v>
      </c>
    </row>
    <row r="251" spans="1:8" ht="22.5" x14ac:dyDescent="0.2">
      <c r="A251" s="40">
        <v>225</v>
      </c>
      <c r="B251" s="226"/>
      <c r="C251" s="30"/>
      <c r="D251" s="41" t="s">
        <v>908</v>
      </c>
      <c r="E251" s="42" t="s">
        <v>36</v>
      </c>
      <c r="F251" s="43">
        <v>2</v>
      </c>
      <c r="G251" s="11"/>
      <c r="H251" s="20">
        <f t="shared" si="13"/>
        <v>0</v>
      </c>
    </row>
    <row r="252" spans="1:8" ht="33.75" x14ac:dyDescent="0.2">
      <c r="A252" s="40">
        <v>226</v>
      </c>
      <c r="B252" s="226"/>
      <c r="C252" s="30"/>
      <c r="D252" s="41" t="s">
        <v>909</v>
      </c>
      <c r="E252" s="42" t="s">
        <v>36</v>
      </c>
      <c r="F252" s="43">
        <v>2</v>
      </c>
      <c r="G252" s="11"/>
      <c r="H252" s="20">
        <f t="shared" si="13"/>
        <v>0</v>
      </c>
    </row>
    <row r="253" spans="1:8" ht="45" x14ac:dyDescent="0.2">
      <c r="A253" s="40">
        <v>227</v>
      </c>
      <c r="B253" s="226"/>
      <c r="C253" s="30"/>
      <c r="D253" s="41" t="s">
        <v>910</v>
      </c>
      <c r="E253" s="42" t="s">
        <v>24</v>
      </c>
      <c r="F253" s="43">
        <v>180</v>
      </c>
      <c r="G253" s="11"/>
      <c r="H253" s="20">
        <f t="shared" si="13"/>
        <v>0</v>
      </c>
    </row>
    <row r="254" spans="1:8" ht="45" x14ac:dyDescent="0.2">
      <c r="A254" s="40">
        <v>228</v>
      </c>
      <c r="B254" s="226"/>
      <c r="C254" s="30"/>
      <c r="D254" s="41" t="s">
        <v>911</v>
      </c>
      <c r="E254" s="42" t="s">
        <v>24</v>
      </c>
      <c r="F254" s="43">
        <v>320</v>
      </c>
      <c r="G254" s="11"/>
      <c r="H254" s="20">
        <f t="shared" si="13"/>
        <v>0</v>
      </c>
    </row>
    <row r="255" spans="1:8" ht="45" x14ac:dyDescent="0.2">
      <c r="A255" s="40">
        <v>229</v>
      </c>
      <c r="B255" s="226"/>
      <c r="C255" s="30"/>
      <c r="D255" s="41" t="s">
        <v>894</v>
      </c>
      <c r="E255" s="42" t="s">
        <v>24</v>
      </c>
      <c r="F255" s="43">
        <v>390</v>
      </c>
      <c r="G255" s="11"/>
      <c r="H255" s="20">
        <f t="shared" si="13"/>
        <v>0</v>
      </c>
    </row>
    <row r="256" spans="1:8" ht="45" x14ac:dyDescent="0.2">
      <c r="A256" s="40">
        <v>230</v>
      </c>
      <c r="B256" s="226"/>
      <c r="C256" s="30"/>
      <c r="D256" s="41" t="s">
        <v>912</v>
      </c>
      <c r="E256" s="42" t="s">
        <v>24</v>
      </c>
      <c r="F256" s="43">
        <v>190</v>
      </c>
      <c r="G256" s="11"/>
      <c r="H256" s="20">
        <f t="shared" si="13"/>
        <v>0</v>
      </c>
    </row>
    <row r="257" spans="1:8" ht="45" x14ac:dyDescent="0.2">
      <c r="A257" s="40">
        <v>231</v>
      </c>
      <c r="B257" s="227"/>
      <c r="C257" s="30"/>
      <c r="D257" s="41" t="s">
        <v>913</v>
      </c>
      <c r="E257" s="42" t="s">
        <v>24</v>
      </c>
      <c r="F257" s="43">
        <v>220</v>
      </c>
      <c r="G257" s="11"/>
      <c r="H257" s="20">
        <f t="shared" si="13"/>
        <v>0</v>
      </c>
    </row>
    <row r="258" spans="1:8" x14ac:dyDescent="0.2">
      <c r="A258" s="203" t="s">
        <v>1440</v>
      </c>
      <c r="B258" s="204"/>
      <c r="C258" s="204"/>
      <c r="D258" s="204"/>
      <c r="E258" s="204"/>
      <c r="F258" s="204"/>
      <c r="G258" s="204"/>
      <c r="H258" s="15">
        <f>SUM(H156:H177,H179:H212,H214:H226,H228:H238,H240:H244,H246:H257)</f>
        <v>0</v>
      </c>
    </row>
    <row r="259" spans="1:8" x14ac:dyDescent="0.2">
      <c r="A259" s="203" t="s">
        <v>1441</v>
      </c>
      <c r="B259" s="204"/>
      <c r="C259" s="204"/>
      <c r="D259" s="204"/>
      <c r="E259" s="204"/>
      <c r="F259" s="204"/>
      <c r="G259" s="204"/>
      <c r="H259" s="15">
        <f>SUM(H153,H258)</f>
        <v>0</v>
      </c>
    </row>
    <row r="260" spans="1:8" x14ac:dyDescent="0.2">
      <c r="A260" s="5" t="s">
        <v>22</v>
      </c>
      <c r="B260" s="13"/>
      <c r="C260" s="23"/>
      <c r="D260" s="24"/>
      <c r="E260" s="17"/>
      <c r="F260" s="16"/>
      <c r="G260" s="14"/>
      <c r="H260" s="19"/>
    </row>
  </sheetData>
  <mergeCells count="14">
    <mergeCell ref="F1:H1"/>
    <mergeCell ref="A1:C1"/>
    <mergeCell ref="D1:E1"/>
    <mergeCell ref="A2:H2"/>
    <mergeCell ref="A3:H3"/>
    <mergeCell ref="A258:G258"/>
    <mergeCell ref="A259:G259"/>
    <mergeCell ref="A4:H4"/>
    <mergeCell ref="A5:H5"/>
    <mergeCell ref="A153:G153"/>
    <mergeCell ref="B155:B257"/>
    <mergeCell ref="B8:B152"/>
    <mergeCell ref="C7:C8"/>
    <mergeCell ref="C154:C15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zoomScaleNormal="100" zoomScaleSheetLayoutView="100" workbookViewId="0">
      <selection activeCell="K136" sqref="K136"/>
    </sheetView>
  </sheetViews>
  <sheetFormatPr defaultRowHeight="12.75" x14ac:dyDescent="0.2"/>
  <cols>
    <col min="3" max="3" width="12.7109375" customWidth="1"/>
    <col min="4" max="4" width="25.7109375" customWidth="1"/>
  </cols>
  <sheetData>
    <row r="1" spans="1:8" x14ac:dyDescent="0.2">
      <c r="A1" s="206" t="s">
        <v>2089</v>
      </c>
      <c r="B1" s="207"/>
      <c r="C1" s="207"/>
      <c r="D1" s="220"/>
      <c r="E1" s="220"/>
      <c r="F1" s="218" t="s">
        <v>2094</v>
      </c>
      <c r="G1" s="219"/>
      <c r="H1" s="219"/>
    </row>
    <row r="2" spans="1:8" ht="15.75" x14ac:dyDescent="0.2">
      <c r="A2" s="183" t="s">
        <v>1800</v>
      </c>
      <c r="B2" s="214"/>
      <c r="C2" s="214"/>
      <c r="D2" s="214"/>
      <c r="E2" s="214"/>
      <c r="F2" s="214"/>
      <c r="G2" s="215"/>
      <c r="H2" s="215"/>
    </row>
    <row r="3" spans="1:8" ht="15.75" x14ac:dyDescent="0.25">
      <c r="A3" s="183" t="s">
        <v>1418</v>
      </c>
      <c r="B3" s="183"/>
      <c r="C3" s="183"/>
      <c r="D3" s="183"/>
      <c r="E3" s="183"/>
      <c r="F3" s="183"/>
      <c r="G3" s="216"/>
      <c r="H3" s="216"/>
    </row>
    <row r="4" spans="1:8" ht="18" x14ac:dyDescent="0.2">
      <c r="A4" s="217"/>
      <c r="B4" s="217"/>
      <c r="C4" s="217"/>
      <c r="D4" s="217"/>
      <c r="E4" s="217"/>
      <c r="F4" s="217"/>
      <c r="G4" s="217"/>
      <c r="H4" s="217"/>
    </row>
    <row r="5" spans="1:8" ht="12.75" customHeight="1" x14ac:dyDescent="0.2">
      <c r="A5" s="228" t="s">
        <v>1911</v>
      </c>
      <c r="B5" s="229"/>
      <c r="C5" s="229"/>
      <c r="D5" s="229"/>
      <c r="E5" s="229"/>
      <c r="F5" s="229"/>
      <c r="G5" s="229"/>
      <c r="H5" s="230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2096</v>
      </c>
    </row>
    <row r="7" spans="1:8" ht="45" x14ac:dyDescent="0.2">
      <c r="A7" s="38" t="s">
        <v>30</v>
      </c>
      <c r="B7" s="31"/>
      <c r="C7" s="69" t="s">
        <v>1842</v>
      </c>
      <c r="D7" s="39" t="s">
        <v>992</v>
      </c>
      <c r="E7" s="38"/>
      <c r="F7" s="38"/>
      <c r="G7" s="52"/>
      <c r="H7" s="52"/>
    </row>
    <row r="8" spans="1:8" x14ac:dyDescent="0.2">
      <c r="A8" s="38" t="s">
        <v>1442</v>
      </c>
      <c r="B8" s="222" t="s">
        <v>1809</v>
      </c>
      <c r="C8" s="31"/>
      <c r="D8" s="39" t="s">
        <v>993</v>
      </c>
      <c r="E8" s="38"/>
      <c r="F8" s="38"/>
      <c r="G8" s="52"/>
      <c r="H8" s="52"/>
    </row>
    <row r="9" spans="1:8" x14ac:dyDescent="0.2">
      <c r="A9" s="40" t="s">
        <v>193</v>
      </c>
      <c r="B9" s="223"/>
      <c r="C9" s="30"/>
      <c r="D9" s="41" t="s">
        <v>994</v>
      </c>
      <c r="E9" s="42" t="s">
        <v>36</v>
      </c>
      <c r="F9" s="43">
        <v>4</v>
      </c>
      <c r="G9" s="51"/>
      <c r="H9" s="51">
        <f t="shared" ref="H9:H33" si="0">F9*G9</f>
        <v>0</v>
      </c>
    </row>
    <row r="10" spans="1:8" x14ac:dyDescent="0.2">
      <c r="A10" s="40" t="s">
        <v>196</v>
      </c>
      <c r="B10" s="223"/>
      <c r="C10" s="30"/>
      <c r="D10" s="41" t="s">
        <v>995</v>
      </c>
      <c r="E10" s="42" t="s">
        <v>36</v>
      </c>
      <c r="F10" s="43">
        <v>1</v>
      </c>
      <c r="G10" s="51"/>
      <c r="H10" s="51">
        <f t="shared" si="0"/>
        <v>0</v>
      </c>
    </row>
    <row r="11" spans="1:8" x14ac:dyDescent="0.2">
      <c r="A11" s="40" t="s">
        <v>198</v>
      </c>
      <c r="B11" s="223"/>
      <c r="C11" s="30"/>
      <c r="D11" s="41" t="s">
        <v>996</v>
      </c>
      <c r="E11" s="42" t="s">
        <v>36</v>
      </c>
      <c r="F11" s="43">
        <v>3</v>
      </c>
      <c r="G11" s="51"/>
      <c r="H11" s="51">
        <f t="shared" si="0"/>
        <v>0</v>
      </c>
    </row>
    <row r="12" spans="1:8" x14ac:dyDescent="0.2">
      <c r="A12" s="40" t="s">
        <v>200</v>
      </c>
      <c r="B12" s="223"/>
      <c r="C12" s="30"/>
      <c r="D12" s="41" t="s">
        <v>997</v>
      </c>
      <c r="E12" s="42" t="s">
        <v>36</v>
      </c>
      <c r="F12" s="43">
        <v>4</v>
      </c>
      <c r="G12" s="51"/>
      <c r="H12" s="51">
        <f t="shared" si="0"/>
        <v>0</v>
      </c>
    </row>
    <row r="13" spans="1:8" x14ac:dyDescent="0.2">
      <c r="A13" s="40" t="s">
        <v>202</v>
      </c>
      <c r="B13" s="223"/>
      <c r="C13" s="30"/>
      <c r="D13" s="41" t="s">
        <v>998</v>
      </c>
      <c r="E13" s="42" t="s">
        <v>36</v>
      </c>
      <c r="F13" s="43">
        <v>2</v>
      </c>
      <c r="G13" s="51"/>
      <c r="H13" s="51">
        <f t="shared" si="0"/>
        <v>0</v>
      </c>
    </row>
    <row r="14" spans="1:8" x14ac:dyDescent="0.2">
      <c r="A14" s="40" t="s">
        <v>204</v>
      </c>
      <c r="B14" s="223"/>
      <c r="C14" s="30"/>
      <c r="D14" s="41" t="s">
        <v>999</v>
      </c>
      <c r="E14" s="42" t="s">
        <v>36</v>
      </c>
      <c r="F14" s="43">
        <v>1</v>
      </c>
      <c r="G14" s="51"/>
      <c r="H14" s="51">
        <f t="shared" si="0"/>
        <v>0</v>
      </c>
    </row>
    <row r="15" spans="1:8" x14ac:dyDescent="0.2">
      <c r="A15" s="40" t="s">
        <v>205</v>
      </c>
      <c r="B15" s="223"/>
      <c r="C15" s="30"/>
      <c r="D15" s="41" t="s">
        <v>1000</v>
      </c>
      <c r="E15" s="42" t="s">
        <v>36</v>
      </c>
      <c r="F15" s="43">
        <v>2</v>
      </c>
      <c r="G15" s="51"/>
      <c r="H15" s="51">
        <f t="shared" si="0"/>
        <v>0</v>
      </c>
    </row>
    <row r="16" spans="1:8" x14ac:dyDescent="0.2">
      <c r="A16" s="40" t="s">
        <v>207</v>
      </c>
      <c r="B16" s="223"/>
      <c r="C16" s="30"/>
      <c r="D16" s="41" t="s">
        <v>1001</v>
      </c>
      <c r="E16" s="42" t="s">
        <v>36</v>
      </c>
      <c r="F16" s="43">
        <v>1</v>
      </c>
      <c r="G16" s="51"/>
      <c r="H16" s="51">
        <f t="shared" si="0"/>
        <v>0</v>
      </c>
    </row>
    <row r="17" spans="1:8" x14ac:dyDescent="0.2">
      <c r="A17" s="40" t="s">
        <v>209</v>
      </c>
      <c r="B17" s="223"/>
      <c r="C17" s="30"/>
      <c r="D17" s="41" t="s">
        <v>1002</v>
      </c>
      <c r="E17" s="42" t="s">
        <v>36</v>
      </c>
      <c r="F17" s="43">
        <v>2</v>
      </c>
      <c r="G17" s="51"/>
      <c r="H17" s="51">
        <f t="shared" si="0"/>
        <v>0</v>
      </c>
    </row>
    <row r="18" spans="1:8" x14ac:dyDescent="0.2">
      <c r="A18" s="40" t="s">
        <v>212</v>
      </c>
      <c r="B18" s="223"/>
      <c r="C18" s="30"/>
      <c r="D18" s="41" t="s">
        <v>1003</v>
      </c>
      <c r="E18" s="42" t="s">
        <v>36</v>
      </c>
      <c r="F18" s="43">
        <v>1</v>
      </c>
      <c r="G18" s="51"/>
      <c r="H18" s="51">
        <f t="shared" si="0"/>
        <v>0</v>
      </c>
    </row>
    <row r="19" spans="1:8" x14ac:dyDescent="0.2">
      <c r="A19" s="40" t="s">
        <v>214</v>
      </c>
      <c r="B19" s="223"/>
      <c r="C19" s="30"/>
      <c r="D19" s="41" t="s">
        <v>1004</v>
      </c>
      <c r="E19" s="42" t="s">
        <v>36</v>
      </c>
      <c r="F19" s="43">
        <v>1</v>
      </c>
      <c r="G19" s="51"/>
      <c r="H19" s="51">
        <f t="shared" si="0"/>
        <v>0</v>
      </c>
    </row>
    <row r="20" spans="1:8" x14ac:dyDescent="0.2">
      <c r="A20" s="40" t="s">
        <v>216</v>
      </c>
      <c r="B20" s="223"/>
      <c r="C20" s="30"/>
      <c r="D20" s="41" t="s">
        <v>1005</v>
      </c>
      <c r="E20" s="42" t="s">
        <v>36</v>
      </c>
      <c r="F20" s="43">
        <v>3</v>
      </c>
      <c r="G20" s="51"/>
      <c r="H20" s="51">
        <f t="shared" si="0"/>
        <v>0</v>
      </c>
    </row>
    <row r="21" spans="1:8" x14ac:dyDescent="0.2">
      <c r="A21" s="40" t="s">
        <v>218</v>
      </c>
      <c r="B21" s="223"/>
      <c r="C21" s="30"/>
      <c r="D21" s="41" t="s">
        <v>1006</v>
      </c>
      <c r="E21" s="42" t="s">
        <v>36</v>
      </c>
      <c r="F21" s="43">
        <v>2</v>
      </c>
      <c r="G21" s="51"/>
      <c r="H21" s="51">
        <f t="shared" si="0"/>
        <v>0</v>
      </c>
    </row>
    <row r="22" spans="1:8" x14ac:dyDescent="0.2">
      <c r="A22" s="40" t="s">
        <v>220</v>
      </c>
      <c r="B22" s="223"/>
      <c r="C22" s="30"/>
      <c r="D22" s="41" t="s">
        <v>1007</v>
      </c>
      <c r="E22" s="42" t="s">
        <v>36</v>
      </c>
      <c r="F22" s="43">
        <v>3</v>
      </c>
      <c r="G22" s="51"/>
      <c r="H22" s="51">
        <f t="shared" si="0"/>
        <v>0</v>
      </c>
    </row>
    <row r="23" spans="1:8" x14ac:dyDescent="0.2">
      <c r="A23" s="40" t="s">
        <v>223</v>
      </c>
      <c r="B23" s="223"/>
      <c r="C23" s="30"/>
      <c r="D23" s="41" t="s">
        <v>1008</v>
      </c>
      <c r="E23" s="42" t="s">
        <v>36</v>
      </c>
      <c r="F23" s="43">
        <v>1</v>
      </c>
      <c r="G23" s="51"/>
      <c r="H23" s="51">
        <f t="shared" si="0"/>
        <v>0</v>
      </c>
    </row>
    <row r="24" spans="1:8" x14ac:dyDescent="0.2">
      <c r="A24" s="40" t="s">
        <v>225</v>
      </c>
      <c r="B24" s="223"/>
      <c r="C24" s="30"/>
      <c r="D24" s="41" t="s">
        <v>1009</v>
      </c>
      <c r="E24" s="42" t="s">
        <v>36</v>
      </c>
      <c r="F24" s="43">
        <v>3</v>
      </c>
      <c r="G24" s="51"/>
      <c r="H24" s="51">
        <f t="shared" si="0"/>
        <v>0</v>
      </c>
    </row>
    <row r="25" spans="1:8" x14ac:dyDescent="0.2">
      <c r="A25" s="40" t="s">
        <v>227</v>
      </c>
      <c r="B25" s="223"/>
      <c r="C25" s="30"/>
      <c r="D25" s="41" t="s">
        <v>1010</v>
      </c>
      <c r="E25" s="42" t="s">
        <v>36</v>
      </c>
      <c r="F25" s="43">
        <v>1</v>
      </c>
      <c r="G25" s="51"/>
      <c r="H25" s="51">
        <f t="shared" si="0"/>
        <v>0</v>
      </c>
    </row>
    <row r="26" spans="1:8" x14ac:dyDescent="0.2">
      <c r="A26" s="40" t="s">
        <v>229</v>
      </c>
      <c r="B26" s="223"/>
      <c r="C26" s="30"/>
      <c r="D26" s="41" t="s">
        <v>1011</v>
      </c>
      <c r="E26" s="42" t="s">
        <v>36</v>
      </c>
      <c r="F26" s="43">
        <v>1</v>
      </c>
      <c r="G26" s="51"/>
      <c r="H26" s="51">
        <f t="shared" si="0"/>
        <v>0</v>
      </c>
    </row>
    <row r="27" spans="1:8" x14ac:dyDescent="0.2">
      <c r="A27" s="40" t="s">
        <v>231</v>
      </c>
      <c r="B27" s="223"/>
      <c r="C27" s="30"/>
      <c r="D27" s="41" t="s">
        <v>1012</v>
      </c>
      <c r="E27" s="42" t="s">
        <v>36</v>
      </c>
      <c r="F27" s="43">
        <v>1</v>
      </c>
      <c r="G27" s="51"/>
      <c r="H27" s="51">
        <f t="shared" si="0"/>
        <v>0</v>
      </c>
    </row>
    <row r="28" spans="1:8" x14ac:dyDescent="0.2">
      <c r="A28" s="40" t="s">
        <v>233</v>
      </c>
      <c r="B28" s="223"/>
      <c r="C28" s="30"/>
      <c r="D28" s="41" t="s">
        <v>1013</v>
      </c>
      <c r="E28" s="42" t="s">
        <v>36</v>
      </c>
      <c r="F28" s="43">
        <v>1</v>
      </c>
      <c r="G28" s="51"/>
      <c r="H28" s="51">
        <f t="shared" si="0"/>
        <v>0</v>
      </c>
    </row>
    <row r="29" spans="1:8" x14ac:dyDescent="0.2">
      <c r="A29" s="40" t="s">
        <v>235</v>
      </c>
      <c r="B29" s="223"/>
      <c r="C29" s="30"/>
      <c r="D29" s="41" t="s">
        <v>1014</v>
      </c>
      <c r="E29" s="42" t="s">
        <v>36</v>
      </c>
      <c r="F29" s="43">
        <v>1</v>
      </c>
      <c r="G29" s="51"/>
      <c r="H29" s="51">
        <f t="shared" si="0"/>
        <v>0</v>
      </c>
    </row>
    <row r="30" spans="1:8" x14ac:dyDescent="0.2">
      <c r="A30" s="40" t="s">
        <v>238</v>
      </c>
      <c r="B30" s="223"/>
      <c r="C30" s="30"/>
      <c r="D30" s="41" t="s">
        <v>1015</v>
      </c>
      <c r="E30" s="42" t="s">
        <v>33</v>
      </c>
      <c r="F30" s="43">
        <v>2</v>
      </c>
      <c r="G30" s="51"/>
      <c r="H30" s="51">
        <f t="shared" si="0"/>
        <v>0</v>
      </c>
    </row>
    <row r="31" spans="1:8" x14ac:dyDescent="0.2">
      <c r="A31" s="40" t="s">
        <v>239</v>
      </c>
      <c r="B31" s="223"/>
      <c r="C31" s="30"/>
      <c r="D31" s="41" t="s">
        <v>1016</v>
      </c>
      <c r="E31" s="42" t="s">
        <v>33</v>
      </c>
      <c r="F31" s="43">
        <v>2</v>
      </c>
      <c r="G31" s="51"/>
      <c r="H31" s="51">
        <f t="shared" si="0"/>
        <v>0</v>
      </c>
    </row>
    <row r="32" spans="1:8" x14ac:dyDescent="0.2">
      <c r="A32" s="40" t="s">
        <v>241</v>
      </c>
      <c r="B32" s="223"/>
      <c r="C32" s="30"/>
      <c r="D32" s="41" t="s">
        <v>1017</v>
      </c>
      <c r="E32" s="42" t="s">
        <v>33</v>
      </c>
      <c r="F32" s="43">
        <v>1</v>
      </c>
      <c r="G32" s="51"/>
      <c r="H32" s="51">
        <f t="shared" si="0"/>
        <v>0</v>
      </c>
    </row>
    <row r="33" spans="1:8" x14ac:dyDescent="0.2">
      <c r="A33" s="40" t="s">
        <v>243</v>
      </c>
      <c r="B33" s="223"/>
      <c r="C33" s="30"/>
      <c r="D33" s="41" t="s">
        <v>1018</v>
      </c>
      <c r="E33" s="42" t="s">
        <v>33</v>
      </c>
      <c r="F33" s="43">
        <v>1</v>
      </c>
      <c r="G33" s="51"/>
      <c r="H33" s="51">
        <f t="shared" si="0"/>
        <v>0</v>
      </c>
    </row>
    <row r="34" spans="1:8" ht="12.75" customHeight="1" x14ac:dyDescent="0.2">
      <c r="A34" s="38" t="s">
        <v>1443</v>
      </c>
      <c r="B34" s="223"/>
      <c r="C34" s="31"/>
      <c r="D34" s="39" t="s">
        <v>954</v>
      </c>
      <c r="E34" s="38"/>
      <c r="F34" s="38"/>
      <c r="G34" s="52"/>
      <c r="H34" s="52"/>
    </row>
    <row r="35" spans="1:8" ht="33.75" x14ac:dyDescent="0.2">
      <c r="A35" s="40" t="s">
        <v>245</v>
      </c>
      <c r="B35" s="223"/>
      <c r="C35" s="30"/>
      <c r="D35" s="41" t="s">
        <v>1019</v>
      </c>
      <c r="E35" s="42" t="s">
        <v>33</v>
      </c>
      <c r="F35" s="43">
        <v>1</v>
      </c>
      <c r="G35" s="51"/>
      <c r="H35" s="51">
        <f t="shared" ref="H35:H62" si="1">F35*G35</f>
        <v>0</v>
      </c>
    </row>
    <row r="36" spans="1:8" ht="33.75" x14ac:dyDescent="0.2">
      <c r="A36" s="40" t="s">
        <v>246</v>
      </c>
      <c r="B36" s="223"/>
      <c r="C36" s="30"/>
      <c r="D36" s="41" t="s">
        <v>1020</v>
      </c>
      <c r="E36" s="42" t="s">
        <v>33</v>
      </c>
      <c r="F36" s="43">
        <v>1</v>
      </c>
      <c r="G36" s="51"/>
      <c r="H36" s="51">
        <f t="shared" si="1"/>
        <v>0</v>
      </c>
    </row>
    <row r="37" spans="1:8" ht="22.5" x14ac:dyDescent="0.2">
      <c r="A37" s="40" t="s">
        <v>248</v>
      </c>
      <c r="B37" s="223"/>
      <c r="C37" s="30"/>
      <c r="D37" s="41" t="s">
        <v>1021</v>
      </c>
      <c r="E37" s="42" t="s">
        <v>33</v>
      </c>
      <c r="F37" s="43">
        <v>2</v>
      </c>
      <c r="G37" s="51"/>
      <c r="H37" s="51">
        <f t="shared" si="1"/>
        <v>0</v>
      </c>
    </row>
    <row r="38" spans="1:8" ht="22.5" x14ac:dyDescent="0.2">
      <c r="A38" s="40" t="s">
        <v>251</v>
      </c>
      <c r="B38" s="223"/>
      <c r="C38" s="30"/>
      <c r="D38" s="41" t="s">
        <v>1022</v>
      </c>
      <c r="E38" s="42" t="s">
        <v>33</v>
      </c>
      <c r="F38" s="43">
        <v>1</v>
      </c>
      <c r="G38" s="51"/>
      <c r="H38" s="51">
        <f t="shared" si="1"/>
        <v>0</v>
      </c>
    </row>
    <row r="39" spans="1:8" ht="22.5" x14ac:dyDescent="0.2">
      <c r="A39" s="40" t="s">
        <v>253</v>
      </c>
      <c r="B39" s="223"/>
      <c r="C39" s="30"/>
      <c r="D39" s="41" t="s">
        <v>1023</v>
      </c>
      <c r="E39" s="42" t="s">
        <v>36</v>
      </c>
      <c r="F39" s="43">
        <v>1</v>
      </c>
      <c r="G39" s="51"/>
      <c r="H39" s="51">
        <f t="shared" si="1"/>
        <v>0</v>
      </c>
    </row>
    <row r="40" spans="1:8" ht="22.5" x14ac:dyDescent="0.2">
      <c r="A40" s="40" t="s">
        <v>255</v>
      </c>
      <c r="B40" s="223"/>
      <c r="C40" s="30"/>
      <c r="D40" s="41" t="s">
        <v>1024</v>
      </c>
      <c r="E40" s="42" t="s">
        <v>36</v>
      </c>
      <c r="F40" s="43">
        <v>1</v>
      </c>
      <c r="G40" s="51"/>
      <c r="H40" s="51">
        <f t="shared" si="1"/>
        <v>0</v>
      </c>
    </row>
    <row r="41" spans="1:8" ht="22.5" x14ac:dyDescent="0.2">
      <c r="A41" s="40" t="s">
        <v>257</v>
      </c>
      <c r="B41" s="223"/>
      <c r="C41" s="30"/>
      <c r="D41" s="41" t="s">
        <v>1025</v>
      </c>
      <c r="E41" s="42" t="s">
        <v>36</v>
      </c>
      <c r="F41" s="43">
        <v>2</v>
      </c>
      <c r="G41" s="51"/>
      <c r="H41" s="51">
        <f t="shared" si="1"/>
        <v>0</v>
      </c>
    </row>
    <row r="42" spans="1:8" ht="22.5" x14ac:dyDescent="0.2">
      <c r="A42" s="40" t="s">
        <v>258</v>
      </c>
      <c r="B42" s="223"/>
      <c r="C42" s="30"/>
      <c r="D42" s="41" t="s">
        <v>1026</v>
      </c>
      <c r="E42" s="42" t="s">
        <v>33</v>
      </c>
      <c r="F42" s="43">
        <v>45</v>
      </c>
      <c r="G42" s="51"/>
      <c r="H42" s="51">
        <f t="shared" si="1"/>
        <v>0</v>
      </c>
    </row>
    <row r="43" spans="1:8" ht="22.5" x14ac:dyDescent="0.2">
      <c r="A43" s="40" t="s">
        <v>259</v>
      </c>
      <c r="B43" s="223"/>
      <c r="C43" s="30"/>
      <c r="D43" s="41" t="s">
        <v>1027</v>
      </c>
      <c r="E43" s="42" t="s">
        <v>36</v>
      </c>
      <c r="F43" s="43">
        <v>1</v>
      </c>
      <c r="G43" s="51"/>
      <c r="H43" s="51">
        <f t="shared" si="1"/>
        <v>0</v>
      </c>
    </row>
    <row r="44" spans="1:8" ht="22.5" x14ac:dyDescent="0.2">
      <c r="A44" s="40" t="s">
        <v>261</v>
      </c>
      <c r="B44" s="223"/>
      <c r="C44" s="30"/>
      <c r="D44" s="41" t="s">
        <v>1028</v>
      </c>
      <c r="E44" s="42" t="s">
        <v>36</v>
      </c>
      <c r="F44" s="43">
        <v>2</v>
      </c>
      <c r="G44" s="51"/>
      <c r="H44" s="51">
        <f t="shared" si="1"/>
        <v>0</v>
      </c>
    </row>
    <row r="45" spans="1:8" ht="22.5" x14ac:dyDescent="0.2">
      <c r="A45" s="40" t="s">
        <v>263</v>
      </c>
      <c r="B45" s="223"/>
      <c r="C45" s="30"/>
      <c r="D45" s="41" t="s">
        <v>1029</v>
      </c>
      <c r="E45" s="42" t="s">
        <v>33</v>
      </c>
      <c r="F45" s="43">
        <v>34</v>
      </c>
      <c r="G45" s="51"/>
      <c r="H45" s="51">
        <f t="shared" si="1"/>
        <v>0</v>
      </c>
    </row>
    <row r="46" spans="1:8" ht="22.5" x14ac:dyDescent="0.2">
      <c r="A46" s="40" t="s">
        <v>265</v>
      </c>
      <c r="B46" s="223"/>
      <c r="C46" s="30"/>
      <c r="D46" s="41" t="s">
        <v>1030</v>
      </c>
      <c r="E46" s="42" t="s">
        <v>36</v>
      </c>
      <c r="F46" s="43">
        <v>3</v>
      </c>
      <c r="G46" s="51"/>
      <c r="H46" s="51">
        <f t="shared" si="1"/>
        <v>0</v>
      </c>
    </row>
    <row r="47" spans="1:8" ht="22.5" x14ac:dyDescent="0.2">
      <c r="A47" s="40" t="s">
        <v>267</v>
      </c>
      <c r="B47" s="223"/>
      <c r="C47" s="30"/>
      <c r="D47" s="41" t="s">
        <v>1031</v>
      </c>
      <c r="E47" s="42" t="s">
        <v>36</v>
      </c>
      <c r="F47" s="43">
        <v>2</v>
      </c>
      <c r="G47" s="51"/>
      <c r="H47" s="51">
        <f t="shared" si="1"/>
        <v>0</v>
      </c>
    </row>
    <row r="48" spans="1:8" ht="22.5" x14ac:dyDescent="0.2">
      <c r="A48" s="40" t="s">
        <v>269</v>
      </c>
      <c r="B48" s="223"/>
      <c r="C48" s="30"/>
      <c r="D48" s="41" t="s">
        <v>1032</v>
      </c>
      <c r="E48" s="42" t="s">
        <v>36</v>
      </c>
      <c r="F48" s="43">
        <v>2</v>
      </c>
      <c r="G48" s="51"/>
      <c r="H48" s="51">
        <f t="shared" si="1"/>
        <v>0</v>
      </c>
    </row>
    <row r="49" spans="1:8" ht="22.5" x14ac:dyDescent="0.2">
      <c r="A49" s="40" t="s">
        <v>271</v>
      </c>
      <c r="B49" s="223"/>
      <c r="C49" s="30"/>
      <c r="D49" s="41" t="s">
        <v>1033</v>
      </c>
      <c r="E49" s="42" t="s">
        <v>36</v>
      </c>
      <c r="F49" s="43">
        <v>4</v>
      </c>
      <c r="G49" s="51"/>
      <c r="H49" s="51">
        <f t="shared" si="1"/>
        <v>0</v>
      </c>
    </row>
    <row r="50" spans="1:8" x14ac:dyDescent="0.2">
      <c r="A50" s="40" t="s">
        <v>274</v>
      </c>
      <c r="B50" s="223"/>
      <c r="C50" s="30"/>
      <c r="D50" s="41" t="s">
        <v>1034</v>
      </c>
      <c r="E50" s="42" t="s">
        <v>36</v>
      </c>
      <c r="F50" s="43">
        <v>45</v>
      </c>
      <c r="G50" s="51"/>
      <c r="H50" s="51">
        <f t="shared" si="1"/>
        <v>0</v>
      </c>
    </row>
    <row r="51" spans="1:8" x14ac:dyDescent="0.2">
      <c r="A51" s="40" t="s">
        <v>276</v>
      </c>
      <c r="B51" s="223"/>
      <c r="C51" s="30"/>
      <c r="D51" s="41" t="s">
        <v>1035</v>
      </c>
      <c r="E51" s="42" t="s">
        <v>24</v>
      </c>
      <c r="F51" s="43">
        <v>1</v>
      </c>
      <c r="G51" s="51"/>
      <c r="H51" s="51">
        <f t="shared" si="1"/>
        <v>0</v>
      </c>
    </row>
    <row r="52" spans="1:8" ht="33.75" x14ac:dyDescent="0.2">
      <c r="A52" s="40" t="s">
        <v>278</v>
      </c>
      <c r="B52" s="223"/>
      <c r="C52" s="30"/>
      <c r="D52" s="41" t="s">
        <v>980</v>
      </c>
      <c r="E52" s="42" t="s">
        <v>33</v>
      </c>
      <c r="F52" s="43">
        <v>68</v>
      </c>
      <c r="G52" s="51"/>
      <c r="H52" s="51">
        <f t="shared" si="1"/>
        <v>0</v>
      </c>
    </row>
    <row r="53" spans="1:8" ht="22.5" x14ac:dyDescent="0.2">
      <c r="A53" s="40" t="s">
        <v>280</v>
      </c>
      <c r="B53" s="223"/>
      <c r="C53" s="30"/>
      <c r="D53" s="41" t="s">
        <v>1036</v>
      </c>
      <c r="E53" s="42" t="s">
        <v>33</v>
      </c>
      <c r="F53" s="43">
        <v>3</v>
      </c>
      <c r="G53" s="51"/>
      <c r="H53" s="51">
        <f t="shared" si="1"/>
        <v>0</v>
      </c>
    </row>
    <row r="54" spans="1:8" ht="22.5" x14ac:dyDescent="0.2">
      <c r="A54" s="40" t="s">
        <v>282</v>
      </c>
      <c r="B54" s="223"/>
      <c r="C54" s="30"/>
      <c r="D54" s="41" t="s">
        <v>1037</v>
      </c>
      <c r="E54" s="42" t="s">
        <v>33</v>
      </c>
      <c r="F54" s="43">
        <v>1</v>
      </c>
      <c r="G54" s="51"/>
      <c r="H54" s="51">
        <f t="shared" si="1"/>
        <v>0</v>
      </c>
    </row>
    <row r="55" spans="1:8" ht="22.5" x14ac:dyDescent="0.2">
      <c r="A55" s="40" t="s">
        <v>284</v>
      </c>
      <c r="B55" s="223"/>
      <c r="C55" s="30"/>
      <c r="D55" s="41" t="s">
        <v>1038</v>
      </c>
      <c r="E55" s="42" t="s">
        <v>33</v>
      </c>
      <c r="F55" s="43">
        <v>2</v>
      </c>
      <c r="G55" s="51"/>
      <c r="H55" s="51">
        <f t="shared" si="1"/>
        <v>0</v>
      </c>
    </row>
    <row r="56" spans="1:8" ht="22.5" x14ac:dyDescent="0.2">
      <c r="A56" s="40" t="s">
        <v>286</v>
      </c>
      <c r="B56" s="223"/>
      <c r="C56" s="30"/>
      <c r="D56" s="41" t="s">
        <v>1039</v>
      </c>
      <c r="E56" s="42" t="s">
        <v>33</v>
      </c>
      <c r="F56" s="43">
        <v>1</v>
      </c>
      <c r="G56" s="51"/>
      <c r="H56" s="51">
        <f t="shared" si="1"/>
        <v>0</v>
      </c>
    </row>
    <row r="57" spans="1:8" ht="22.5" x14ac:dyDescent="0.2">
      <c r="A57" s="40" t="s">
        <v>288</v>
      </c>
      <c r="B57" s="223"/>
      <c r="C57" s="30"/>
      <c r="D57" s="41" t="s">
        <v>1040</v>
      </c>
      <c r="E57" s="42" t="s">
        <v>33</v>
      </c>
      <c r="F57" s="43">
        <v>6</v>
      </c>
      <c r="G57" s="51"/>
      <c r="H57" s="51">
        <f t="shared" si="1"/>
        <v>0</v>
      </c>
    </row>
    <row r="58" spans="1:8" ht="22.5" x14ac:dyDescent="0.2">
      <c r="A58" s="40" t="s">
        <v>290</v>
      </c>
      <c r="B58" s="223"/>
      <c r="C58" s="30"/>
      <c r="D58" s="41" t="s">
        <v>1041</v>
      </c>
      <c r="E58" s="42" t="s">
        <v>36</v>
      </c>
      <c r="F58" s="43">
        <v>16</v>
      </c>
      <c r="G58" s="51"/>
      <c r="H58" s="51">
        <f t="shared" si="1"/>
        <v>0</v>
      </c>
    </row>
    <row r="59" spans="1:8" ht="22.5" x14ac:dyDescent="0.2">
      <c r="A59" s="40" t="s">
        <v>292</v>
      </c>
      <c r="B59" s="223"/>
      <c r="C59" s="30"/>
      <c r="D59" s="41" t="s">
        <v>1042</v>
      </c>
      <c r="E59" s="42" t="s">
        <v>33</v>
      </c>
      <c r="F59" s="43">
        <v>5</v>
      </c>
      <c r="G59" s="51"/>
      <c r="H59" s="51">
        <f t="shared" si="1"/>
        <v>0</v>
      </c>
    </row>
    <row r="60" spans="1:8" ht="22.5" x14ac:dyDescent="0.2">
      <c r="A60" s="40" t="s">
        <v>294</v>
      </c>
      <c r="B60" s="223"/>
      <c r="C60" s="30"/>
      <c r="D60" s="41" t="s">
        <v>1043</v>
      </c>
      <c r="E60" s="42" t="s">
        <v>33</v>
      </c>
      <c r="F60" s="43">
        <v>26</v>
      </c>
      <c r="G60" s="51"/>
      <c r="H60" s="51">
        <f t="shared" si="1"/>
        <v>0</v>
      </c>
    </row>
    <row r="61" spans="1:8" ht="22.5" x14ac:dyDescent="0.2">
      <c r="A61" s="40" t="s">
        <v>297</v>
      </c>
      <c r="B61" s="223"/>
      <c r="C61" s="30"/>
      <c r="D61" s="41" t="s">
        <v>1044</v>
      </c>
      <c r="E61" s="42" t="s">
        <v>33</v>
      </c>
      <c r="F61" s="43">
        <v>1</v>
      </c>
      <c r="G61" s="51"/>
      <c r="H61" s="51">
        <f t="shared" si="1"/>
        <v>0</v>
      </c>
    </row>
    <row r="62" spans="1:8" ht="22.5" x14ac:dyDescent="0.2">
      <c r="A62" s="40" t="s">
        <v>299</v>
      </c>
      <c r="B62" s="223"/>
      <c r="C62" s="30"/>
      <c r="D62" s="41" t="s">
        <v>1045</v>
      </c>
      <c r="E62" s="42" t="s">
        <v>33</v>
      </c>
      <c r="F62" s="43">
        <v>2</v>
      </c>
      <c r="G62" s="51"/>
      <c r="H62" s="51">
        <f t="shared" si="1"/>
        <v>0</v>
      </c>
    </row>
    <row r="63" spans="1:8" x14ac:dyDescent="0.2">
      <c r="A63" s="40" t="s">
        <v>302</v>
      </c>
      <c r="B63" s="223"/>
      <c r="C63" s="30"/>
      <c r="D63" s="41" t="s">
        <v>1046</v>
      </c>
      <c r="E63" s="42" t="s">
        <v>36</v>
      </c>
      <c r="F63" s="43">
        <v>1</v>
      </c>
      <c r="G63" s="51"/>
      <c r="H63" s="51">
        <f t="shared" ref="H63:H127" si="2">F63*G63</f>
        <v>0</v>
      </c>
    </row>
    <row r="64" spans="1:8" x14ac:dyDescent="0.2">
      <c r="A64" s="40" t="s">
        <v>304</v>
      </c>
      <c r="B64" s="223"/>
      <c r="C64" s="30"/>
      <c r="D64" s="41" t="s">
        <v>981</v>
      </c>
      <c r="E64" s="42" t="s">
        <v>982</v>
      </c>
      <c r="F64" s="43">
        <v>2000</v>
      </c>
      <c r="G64" s="51"/>
      <c r="H64" s="51">
        <f t="shared" si="2"/>
        <v>0</v>
      </c>
    </row>
    <row r="65" spans="1:8" ht="22.5" x14ac:dyDescent="0.2">
      <c r="A65" s="40" t="s">
        <v>306</v>
      </c>
      <c r="B65" s="223"/>
      <c r="C65" s="30"/>
      <c r="D65" s="41" t="s">
        <v>1047</v>
      </c>
      <c r="E65" s="42" t="s">
        <v>34</v>
      </c>
      <c r="F65" s="43">
        <v>1</v>
      </c>
      <c r="G65" s="51"/>
      <c r="H65" s="51">
        <f t="shared" si="2"/>
        <v>0</v>
      </c>
    </row>
    <row r="66" spans="1:8" ht="22.5" x14ac:dyDescent="0.2">
      <c r="A66" s="40" t="s">
        <v>308</v>
      </c>
      <c r="B66" s="223"/>
      <c r="C66" s="30"/>
      <c r="D66" s="41" t="s">
        <v>1048</v>
      </c>
      <c r="E66" s="42" t="s">
        <v>34</v>
      </c>
      <c r="F66" s="43">
        <v>1</v>
      </c>
      <c r="G66" s="51"/>
      <c r="H66" s="51">
        <f t="shared" si="2"/>
        <v>0</v>
      </c>
    </row>
    <row r="67" spans="1:8" ht="22.5" x14ac:dyDescent="0.2">
      <c r="A67" s="40" t="s">
        <v>310</v>
      </c>
      <c r="B67" s="223"/>
      <c r="C67" s="30"/>
      <c r="D67" s="41" t="s">
        <v>1049</v>
      </c>
      <c r="E67" s="42" t="s">
        <v>34</v>
      </c>
      <c r="F67" s="43">
        <v>1</v>
      </c>
      <c r="G67" s="51"/>
      <c r="H67" s="51">
        <f t="shared" si="2"/>
        <v>0</v>
      </c>
    </row>
    <row r="68" spans="1:8" ht="22.5" x14ac:dyDescent="0.2">
      <c r="A68" s="40" t="s">
        <v>312</v>
      </c>
      <c r="B68" s="223"/>
      <c r="C68" s="30"/>
      <c r="D68" s="41" t="s">
        <v>1050</v>
      </c>
      <c r="E68" s="42" t="s">
        <v>34</v>
      </c>
      <c r="F68" s="43">
        <v>1</v>
      </c>
      <c r="G68" s="51"/>
      <c r="H68" s="51">
        <f t="shared" si="2"/>
        <v>0</v>
      </c>
    </row>
    <row r="69" spans="1:8" ht="22.5" x14ac:dyDescent="0.2">
      <c r="A69" s="40" t="s">
        <v>314</v>
      </c>
      <c r="B69" s="223"/>
      <c r="C69" s="30"/>
      <c r="D69" s="41" t="s">
        <v>1051</v>
      </c>
      <c r="E69" s="42" t="s">
        <v>36</v>
      </c>
      <c r="F69" s="43">
        <v>80</v>
      </c>
      <c r="G69" s="51"/>
      <c r="H69" s="51">
        <f t="shared" si="2"/>
        <v>0</v>
      </c>
    </row>
    <row r="70" spans="1:8" ht="22.5" x14ac:dyDescent="0.2">
      <c r="A70" s="40" t="s">
        <v>316</v>
      </c>
      <c r="B70" s="223"/>
      <c r="C70" s="30"/>
      <c r="D70" s="41" t="s">
        <v>983</v>
      </c>
      <c r="E70" s="42" t="s">
        <v>36</v>
      </c>
      <c r="F70" s="43">
        <v>60</v>
      </c>
      <c r="G70" s="51"/>
      <c r="H70" s="51">
        <f t="shared" si="2"/>
        <v>0</v>
      </c>
    </row>
    <row r="71" spans="1:8" ht="22.5" x14ac:dyDescent="0.2">
      <c r="A71" s="40" t="s">
        <v>318</v>
      </c>
      <c r="B71" s="223"/>
      <c r="C71" s="30"/>
      <c r="D71" s="41" t="s">
        <v>1052</v>
      </c>
      <c r="E71" s="42" t="s">
        <v>982</v>
      </c>
      <c r="F71" s="43">
        <v>20</v>
      </c>
      <c r="G71" s="51"/>
      <c r="H71" s="51">
        <f t="shared" si="2"/>
        <v>0</v>
      </c>
    </row>
    <row r="72" spans="1:8" x14ac:dyDescent="0.2">
      <c r="A72" s="38" t="s">
        <v>1444</v>
      </c>
      <c r="B72" s="223"/>
      <c r="C72" s="31"/>
      <c r="D72" s="39" t="s">
        <v>925</v>
      </c>
      <c r="E72" s="38"/>
      <c r="F72" s="38"/>
      <c r="G72" s="52"/>
      <c r="H72" s="52"/>
    </row>
    <row r="73" spans="1:8" ht="45" x14ac:dyDescent="0.2">
      <c r="A73" s="40" t="s">
        <v>320</v>
      </c>
      <c r="B73" s="223"/>
      <c r="C73" s="30"/>
      <c r="D73" s="41" t="s">
        <v>1053</v>
      </c>
      <c r="E73" s="42" t="s">
        <v>24</v>
      </c>
      <c r="F73" s="43">
        <v>25</v>
      </c>
      <c r="G73" s="51"/>
      <c r="H73" s="51">
        <f t="shared" si="2"/>
        <v>0</v>
      </c>
    </row>
    <row r="74" spans="1:8" ht="45" x14ac:dyDescent="0.2">
      <c r="A74" s="40" t="s">
        <v>322</v>
      </c>
      <c r="B74" s="223"/>
      <c r="C74" s="30"/>
      <c r="D74" s="41" t="s">
        <v>1054</v>
      </c>
      <c r="E74" s="42" t="s">
        <v>24</v>
      </c>
      <c r="F74" s="43">
        <v>250</v>
      </c>
      <c r="G74" s="51"/>
      <c r="H74" s="51">
        <f t="shared" si="2"/>
        <v>0</v>
      </c>
    </row>
    <row r="75" spans="1:8" ht="45" x14ac:dyDescent="0.2">
      <c r="A75" s="40" t="s">
        <v>324</v>
      </c>
      <c r="B75" s="223"/>
      <c r="C75" s="30"/>
      <c r="D75" s="41" t="s">
        <v>1055</v>
      </c>
      <c r="E75" s="42" t="s">
        <v>24</v>
      </c>
      <c r="F75" s="43">
        <v>45</v>
      </c>
      <c r="G75" s="51"/>
      <c r="H75" s="51">
        <f t="shared" si="2"/>
        <v>0</v>
      </c>
    </row>
    <row r="76" spans="1:8" ht="45" x14ac:dyDescent="0.2">
      <c r="A76" s="40" t="s">
        <v>326</v>
      </c>
      <c r="B76" s="223"/>
      <c r="C76" s="30"/>
      <c r="D76" s="41" t="s">
        <v>1056</v>
      </c>
      <c r="E76" s="42" t="s">
        <v>24</v>
      </c>
      <c r="F76" s="43">
        <v>48</v>
      </c>
      <c r="G76" s="51"/>
      <c r="H76" s="51">
        <f t="shared" si="2"/>
        <v>0</v>
      </c>
    </row>
    <row r="77" spans="1:8" ht="45" x14ac:dyDescent="0.2">
      <c r="A77" s="40" t="s">
        <v>328</v>
      </c>
      <c r="B77" s="223"/>
      <c r="C77" s="30"/>
      <c r="D77" s="41" t="s">
        <v>1057</v>
      </c>
      <c r="E77" s="42" t="s">
        <v>24</v>
      </c>
      <c r="F77" s="43">
        <v>28</v>
      </c>
      <c r="G77" s="51"/>
      <c r="H77" s="51">
        <f t="shared" si="2"/>
        <v>0</v>
      </c>
    </row>
    <row r="78" spans="1:8" ht="45" x14ac:dyDescent="0.2">
      <c r="A78" s="40" t="s">
        <v>330</v>
      </c>
      <c r="B78" s="223"/>
      <c r="C78" s="30"/>
      <c r="D78" s="41" t="s">
        <v>1058</v>
      </c>
      <c r="E78" s="42" t="s">
        <v>24</v>
      </c>
      <c r="F78" s="43">
        <v>61</v>
      </c>
      <c r="G78" s="51"/>
      <c r="H78" s="51">
        <f t="shared" si="2"/>
        <v>0</v>
      </c>
    </row>
    <row r="79" spans="1:8" ht="45" x14ac:dyDescent="0.2">
      <c r="A79" s="40" t="s">
        <v>333</v>
      </c>
      <c r="B79" s="223"/>
      <c r="C79" s="30"/>
      <c r="D79" s="41" t="s">
        <v>1059</v>
      </c>
      <c r="E79" s="42" t="s">
        <v>24</v>
      </c>
      <c r="F79" s="43">
        <v>88</v>
      </c>
      <c r="G79" s="51"/>
      <c r="H79" s="51">
        <f t="shared" si="2"/>
        <v>0</v>
      </c>
    </row>
    <row r="80" spans="1:8" ht="33.75" x14ac:dyDescent="0.2">
      <c r="A80" s="40" t="s">
        <v>335</v>
      </c>
      <c r="B80" s="223"/>
      <c r="C80" s="30"/>
      <c r="D80" s="41" t="s">
        <v>1060</v>
      </c>
      <c r="E80" s="42" t="s">
        <v>24</v>
      </c>
      <c r="F80" s="43">
        <v>240</v>
      </c>
      <c r="G80" s="51"/>
      <c r="H80" s="51">
        <f t="shared" si="2"/>
        <v>0</v>
      </c>
    </row>
    <row r="81" spans="1:8" ht="45" x14ac:dyDescent="0.2">
      <c r="A81" s="40" t="s">
        <v>337</v>
      </c>
      <c r="B81" s="223"/>
      <c r="C81" s="30"/>
      <c r="D81" s="41" t="s">
        <v>1061</v>
      </c>
      <c r="E81" s="42" t="s">
        <v>24</v>
      </c>
      <c r="F81" s="43">
        <v>150</v>
      </c>
      <c r="G81" s="51"/>
      <c r="H81" s="51">
        <f t="shared" si="2"/>
        <v>0</v>
      </c>
    </row>
    <row r="82" spans="1:8" ht="33.75" x14ac:dyDescent="0.2">
      <c r="A82" s="40" t="s">
        <v>339</v>
      </c>
      <c r="B82" s="223"/>
      <c r="C82" s="30"/>
      <c r="D82" s="41" t="s">
        <v>1062</v>
      </c>
      <c r="E82" s="42" t="s">
        <v>24</v>
      </c>
      <c r="F82" s="43">
        <v>200</v>
      </c>
      <c r="G82" s="51"/>
      <c r="H82" s="51">
        <f t="shared" si="2"/>
        <v>0</v>
      </c>
    </row>
    <row r="83" spans="1:8" ht="33.75" x14ac:dyDescent="0.2">
      <c r="A83" s="40" t="s">
        <v>341</v>
      </c>
      <c r="B83" s="223"/>
      <c r="C83" s="30"/>
      <c r="D83" s="41" t="s">
        <v>1063</v>
      </c>
      <c r="E83" s="42" t="s">
        <v>24</v>
      </c>
      <c r="F83" s="43">
        <v>348</v>
      </c>
      <c r="G83" s="51"/>
      <c r="H83" s="51">
        <f t="shared" si="2"/>
        <v>0</v>
      </c>
    </row>
    <row r="84" spans="1:8" ht="33.75" x14ac:dyDescent="0.2">
      <c r="A84" s="40" t="s">
        <v>343</v>
      </c>
      <c r="B84" s="223"/>
      <c r="C84" s="30"/>
      <c r="D84" s="41" t="s">
        <v>1064</v>
      </c>
      <c r="E84" s="42" t="s">
        <v>24</v>
      </c>
      <c r="F84" s="43">
        <v>785</v>
      </c>
      <c r="G84" s="51"/>
      <c r="H84" s="51">
        <f t="shared" si="2"/>
        <v>0</v>
      </c>
    </row>
    <row r="85" spans="1:8" ht="33.75" x14ac:dyDescent="0.2">
      <c r="A85" s="40" t="s">
        <v>345</v>
      </c>
      <c r="B85" s="223"/>
      <c r="C85" s="30"/>
      <c r="D85" s="41" t="s">
        <v>1065</v>
      </c>
      <c r="E85" s="42" t="s">
        <v>24</v>
      </c>
      <c r="F85" s="43">
        <v>1011</v>
      </c>
      <c r="G85" s="51"/>
      <c r="H85" s="51">
        <f t="shared" si="2"/>
        <v>0</v>
      </c>
    </row>
    <row r="86" spans="1:8" x14ac:dyDescent="0.2">
      <c r="A86" s="38" t="s">
        <v>1445</v>
      </c>
      <c r="B86" s="223"/>
      <c r="C86" s="31"/>
      <c r="D86" s="39" t="s">
        <v>54</v>
      </c>
      <c r="E86" s="38"/>
      <c r="F86" s="38"/>
      <c r="G86" s="52"/>
      <c r="H86" s="52"/>
    </row>
    <row r="87" spans="1:8" ht="33.75" x14ac:dyDescent="0.2">
      <c r="A87" s="40" t="s">
        <v>347</v>
      </c>
      <c r="B87" s="223"/>
      <c r="C87" s="30"/>
      <c r="D87" s="41" t="s">
        <v>1066</v>
      </c>
      <c r="E87" s="42" t="s">
        <v>24</v>
      </c>
      <c r="F87" s="43">
        <v>25</v>
      </c>
      <c r="G87" s="51"/>
      <c r="H87" s="51">
        <f t="shared" si="2"/>
        <v>0</v>
      </c>
    </row>
    <row r="88" spans="1:8" ht="33.75" x14ac:dyDescent="0.2">
      <c r="A88" s="40" t="s">
        <v>349</v>
      </c>
      <c r="B88" s="223"/>
      <c r="C88" s="30"/>
      <c r="D88" s="41" t="s">
        <v>1067</v>
      </c>
      <c r="E88" s="42" t="s">
        <v>24</v>
      </c>
      <c r="F88" s="43">
        <v>248</v>
      </c>
      <c r="G88" s="51"/>
      <c r="H88" s="51">
        <f t="shared" si="2"/>
        <v>0</v>
      </c>
    </row>
    <row r="89" spans="1:8" ht="33.75" x14ac:dyDescent="0.2">
      <c r="A89" s="40" t="s">
        <v>351</v>
      </c>
      <c r="B89" s="223"/>
      <c r="C89" s="30"/>
      <c r="D89" s="41" t="s">
        <v>1068</v>
      </c>
      <c r="E89" s="42" t="s">
        <v>24</v>
      </c>
      <c r="F89" s="43">
        <v>46</v>
      </c>
      <c r="G89" s="51"/>
      <c r="H89" s="51">
        <f t="shared" si="2"/>
        <v>0</v>
      </c>
    </row>
    <row r="90" spans="1:8" ht="33.75" x14ac:dyDescent="0.2">
      <c r="A90" s="40" t="s">
        <v>353</v>
      </c>
      <c r="B90" s="223"/>
      <c r="C90" s="30"/>
      <c r="D90" s="41" t="s">
        <v>1069</v>
      </c>
      <c r="E90" s="42" t="s">
        <v>24</v>
      </c>
      <c r="F90" s="43">
        <v>90</v>
      </c>
      <c r="G90" s="51"/>
      <c r="H90" s="51">
        <f t="shared" si="2"/>
        <v>0</v>
      </c>
    </row>
    <row r="91" spans="1:8" ht="33.75" x14ac:dyDescent="0.2">
      <c r="A91" s="40" t="s">
        <v>355</v>
      </c>
      <c r="B91" s="223"/>
      <c r="C91" s="30"/>
      <c r="D91" s="41" t="s">
        <v>1070</v>
      </c>
      <c r="E91" s="42" t="s">
        <v>24</v>
      </c>
      <c r="F91" s="43">
        <v>150</v>
      </c>
      <c r="G91" s="51"/>
      <c r="H91" s="51">
        <f t="shared" si="2"/>
        <v>0</v>
      </c>
    </row>
    <row r="92" spans="1:8" ht="33.75" x14ac:dyDescent="0.2">
      <c r="A92" s="40" t="s">
        <v>357</v>
      </c>
      <c r="B92" s="223"/>
      <c r="C92" s="30"/>
      <c r="D92" s="41" t="s">
        <v>1071</v>
      </c>
      <c r="E92" s="42" t="s">
        <v>24</v>
      </c>
      <c r="F92" s="43">
        <v>50</v>
      </c>
      <c r="G92" s="51"/>
      <c r="H92" s="51">
        <f t="shared" si="2"/>
        <v>0</v>
      </c>
    </row>
    <row r="93" spans="1:8" ht="33.75" x14ac:dyDescent="0.2">
      <c r="A93" s="40" t="s">
        <v>359</v>
      </c>
      <c r="B93" s="223"/>
      <c r="C93" s="30"/>
      <c r="D93" s="41" t="s">
        <v>1072</v>
      </c>
      <c r="E93" s="42" t="s">
        <v>24</v>
      </c>
      <c r="F93" s="43">
        <v>100</v>
      </c>
      <c r="G93" s="51"/>
      <c r="H93" s="51">
        <f t="shared" si="2"/>
        <v>0</v>
      </c>
    </row>
    <row r="94" spans="1:8" ht="33.75" x14ac:dyDescent="0.2">
      <c r="A94" s="40" t="s">
        <v>361</v>
      </c>
      <c r="B94" s="223"/>
      <c r="C94" s="30"/>
      <c r="D94" s="41" t="s">
        <v>1073</v>
      </c>
      <c r="E94" s="42" t="s">
        <v>24</v>
      </c>
      <c r="F94" s="43">
        <v>45</v>
      </c>
      <c r="G94" s="51"/>
      <c r="H94" s="51">
        <f t="shared" si="2"/>
        <v>0</v>
      </c>
    </row>
    <row r="95" spans="1:8" ht="33.75" x14ac:dyDescent="0.2">
      <c r="A95" s="40" t="s">
        <v>363</v>
      </c>
      <c r="B95" s="223"/>
      <c r="C95" s="30"/>
      <c r="D95" s="41" t="s">
        <v>1074</v>
      </c>
      <c r="E95" s="42" t="s">
        <v>24</v>
      </c>
      <c r="F95" s="43">
        <v>180</v>
      </c>
      <c r="G95" s="51"/>
      <c r="H95" s="51">
        <f t="shared" si="2"/>
        <v>0</v>
      </c>
    </row>
    <row r="96" spans="1:8" ht="33.75" x14ac:dyDescent="0.2">
      <c r="A96" s="40" t="s">
        <v>366</v>
      </c>
      <c r="B96" s="223"/>
      <c r="C96" s="30"/>
      <c r="D96" s="41" t="s">
        <v>1075</v>
      </c>
      <c r="E96" s="42" t="s">
        <v>24</v>
      </c>
      <c r="F96" s="43">
        <v>12</v>
      </c>
      <c r="G96" s="51"/>
      <c r="H96" s="51">
        <f t="shared" si="2"/>
        <v>0</v>
      </c>
    </row>
    <row r="97" spans="1:8" ht="33.75" x14ac:dyDescent="0.2">
      <c r="A97" s="40" t="s">
        <v>368</v>
      </c>
      <c r="B97" s="223"/>
      <c r="C97" s="30"/>
      <c r="D97" s="41" t="s">
        <v>1076</v>
      </c>
      <c r="E97" s="42" t="s">
        <v>24</v>
      </c>
      <c r="F97" s="43">
        <v>49</v>
      </c>
      <c r="G97" s="51"/>
      <c r="H97" s="51">
        <f t="shared" si="2"/>
        <v>0</v>
      </c>
    </row>
    <row r="98" spans="1:8" ht="33.75" x14ac:dyDescent="0.2">
      <c r="A98" s="40" t="s">
        <v>370</v>
      </c>
      <c r="B98" s="223"/>
      <c r="C98" s="30"/>
      <c r="D98" s="41" t="s">
        <v>1077</v>
      </c>
      <c r="E98" s="42" t="s">
        <v>24</v>
      </c>
      <c r="F98" s="43">
        <v>70</v>
      </c>
      <c r="G98" s="51"/>
      <c r="H98" s="51">
        <f t="shared" si="2"/>
        <v>0</v>
      </c>
    </row>
    <row r="99" spans="1:8" ht="33.75" x14ac:dyDescent="0.2">
      <c r="A99" s="40" t="s">
        <v>372</v>
      </c>
      <c r="B99" s="223"/>
      <c r="C99" s="30"/>
      <c r="D99" s="41" t="s">
        <v>1078</v>
      </c>
      <c r="E99" s="42" t="s">
        <v>24</v>
      </c>
      <c r="F99" s="43">
        <v>279</v>
      </c>
      <c r="G99" s="51"/>
      <c r="H99" s="51">
        <f t="shared" si="2"/>
        <v>0</v>
      </c>
    </row>
    <row r="100" spans="1:8" ht="33.75" x14ac:dyDescent="0.2">
      <c r="A100" s="40" t="s">
        <v>376</v>
      </c>
      <c r="B100" s="223"/>
      <c r="C100" s="30"/>
      <c r="D100" s="41" t="s">
        <v>1079</v>
      </c>
      <c r="E100" s="42" t="s">
        <v>24</v>
      </c>
      <c r="F100" s="43">
        <v>157</v>
      </c>
      <c r="G100" s="51"/>
      <c r="H100" s="51">
        <f t="shared" si="2"/>
        <v>0</v>
      </c>
    </row>
    <row r="101" spans="1:8" ht="33.75" x14ac:dyDescent="0.2">
      <c r="A101" s="40" t="s">
        <v>377</v>
      </c>
      <c r="B101" s="223"/>
      <c r="C101" s="30"/>
      <c r="D101" s="41" t="s">
        <v>1080</v>
      </c>
      <c r="E101" s="42" t="s">
        <v>24</v>
      </c>
      <c r="F101" s="43">
        <v>628</v>
      </c>
      <c r="G101" s="51"/>
      <c r="H101" s="51">
        <f t="shared" si="2"/>
        <v>0</v>
      </c>
    </row>
    <row r="102" spans="1:8" ht="33.75" x14ac:dyDescent="0.2">
      <c r="A102" s="40" t="s">
        <v>379</v>
      </c>
      <c r="B102" s="223"/>
      <c r="C102" s="30"/>
      <c r="D102" s="41" t="s">
        <v>1081</v>
      </c>
      <c r="E102" s="42" t="s">
        <v>24</v>
      </c>
      <c r="F102" s="43">
        <v>220</v>
      </c>
      <c r="G102" s="51"/>
      <c r="H102" s="51">
        <f t="shared" si="2"/>
        <v>0</v>
      </c>
    </row>
    <row r="103" spans="1:8" ht="33.75" x14ac:dyDescent="0.2">
      <c r="A103" s="40" t="s">
        <v>381</v>
      </c>
      <c r="B103" s="223"/>
      <c r="C103" s="30"/>
      <c r="D103" s="41" t="s">
        <v>1082</v>
      </c>
      <c r="E103" s="42" t="s">
        <v>24</v>
      </c>
      <c r="F103" s="43">
        <v>880</v>
      </c>
      <c r="G103" s="51"/>
      <c r="H103" s="51">
        <f t="shared" si="2"/>
        <v>0</v>
      </c>
    </row>
    <row r="104" spans="1:8" x14ac:dyDescent="0.2">
      <c r="A104" s="38" t="s">
        <v>1446</v>
      </c>
      <c r="B104" s="223"/>
      <c r="C104" s="31"/>
      <c r="D104" s="39" t="s">
        <v>986</v>
      </c>
      <c r="E104" s="38"/>
      <c r="F104" s="38"/>
      <c r="G104" s="52"/>
      <c r="H104" s="52">
        <f t="shared" si="2"/>
        <v>0</v>
      </c>
    </row>
    <row r="105" spans="1:8" x14ac:dyDescent="0.2">
      <c r="A105" s="40" t="s">
        <v>383</v>
      </c>
      <c r="B105" s="223"/>
      <c r="C105" s="30"/>
      <c r="D105" s="41" t="s">
        <v>987</v>
      </c>
      <c r="E105" s="42" t="s">
        <v>24</v>
      </c>
      <c r="F105" s="43">
        <v>3279</v>
      </c>
      <c r="G105" s="51"/>
      <c r="H105" s="51">
        <f t="shared" si="2"/>
        <v>0</v>
      </c>
    </row>
    <row r="106" spans="1:8" ht="45" x14ac:dyDescent="0.2">
      <c r="A106" s="40" t="s">
        <v>385</v>
      </c>
      <c r="B106" s="223"/>
      <c r="C106" s="30"/>
      <c r="D106" s="41" t="s">
        <v>1083</v>
      </c>
      <c r="E106" s="42" t="s">
        <v>989</v>
      </c>
      <c r="F106" s="43">
        <v>45</v>
      </c>
      <c r="G106" s="51"/>
      <c r="H106" s="51">
        <f t="shared" si="2"/>
        <v>0</v>
      </c>
    </row>
    <row r="107" spans="1:8" ht="33.75" x14ac:dyDescent="0.2">
      <c r="A107" s="40" t="s">
        <v>387</v>
      </c>
      <c r="B107" s="223"/>
      <c r="C107" s="30"/>
      <c r="D107" s="41" t="s">
        <v>1084</v>
      </c>
      <c r="E107" s="42" t="s">
        <v>991</v>
      </c>
      <c r="F107" s="43">
        <v>45</v>
      </c>
      <c r="G107" s="51"/>
      <c r="H107" s="51">
        <f t="shared" si="2"/>
        <v>0</v>
      </c>
    </row>
    <row r="108" spans="1:8" ht="22.5" x14ac:dyDescent="0.2">
      <c r="A108" s="38" t="s">
        <v>1869</v>
      </c>
      <c r="B108" s="223"/>
      <c r="C108" s="31"/>
      <c r="D108" s="39" t="s">
        <v>1085</v>
      </c>
      <c r="E108" s="38"/>
      <c r="F108" s="38"/>
      <c r="G108" s="52"/>
      <c r="H108" s="52"/>
    </row>
    <row r="109" spans="1:8" ht="45" x14ac:dyDescent="0.2">
      <c r="A109" s="40" t="s">
        <v>389</v>
      </c>
      <c r="B109" s="223"/>
      <c r="C109" s="30"/>
      <c r="D109" s="41" t="s">
        <v>1086</v>
      </c>
      <c r="E109" s="42" t="s">
        <v>36</v>
      </c>
      <c r="F109" s="43">
        <v>3</v>
      </c>
      <c r="G109" s="51"/>
      <c r="H109" s="51">
        <f t="shared" si="2"/>
        <v>0</v>
      </c>
    </row>
    <row r="110" spans="1:8" ht="45" x14ac:dyDescent="0.2">
      <c r="A110" s="40" t="s">
        <v>391</v>
      </c>
      <c r="B110" s="223"/>
      <c r="C110" s="30"/>
      <c r="D110" s="41" t="s">
        <v>1087</v>
      </c>
      <c r="E110" s="42" t="s">
        <v>36</v>
      </c>
      <c r="F110" s="43">
        <v>1</v>
      </c>
      <c r="G110" s="51"/>
      <c r="H110" s="51">
        <f t="shared" si="2"/>
        <v>0</v>
      </c>
    </row>
    <row r="111" spans="1:8" ht="45" x14ac:dyDescent="0.2">
      <c r="A111" s="40" t="s">
        <v>393</v>
      </c>
      <c r="B111" s="223"/>
      <c r="C111" s="30"/>
      <c r="D111" s="41" t="s">
        <v>1088</v>
      </c>
      <c r="E111" s="42" t="s">
        <v>36</v>
      </c>
      <c r="F111" s="43">
        <v>1</v>
      </c>
      <c r="G111" s="51"/>
      <c r="H111" s="51">
        <f t="shared" si="2"/>
        <v>0</v>
      </c>
    </row>
    <row r="112" spans="1:8" ht="45" x14ac:dyDescent="0.2">
      <c r="A112" s="40" t="s">
        <v>395</v>
      </c>
      <c r="B112" s="223"/>
      <c r="C112" s="30"/>
      <c r="D112" s="41" t="s">
        <v>1089</v>
      </c>
      <c r="E112" s="42" t="s">
        <v>36</v>
      </c>
      <c r="F112" s="43">
        <v>2</v>
      </c>
      <c r="G112" s="51"/>
      <c r="H112" s="51">
        <f t="shared" si="2"/>
        <v>0</v>
      </c>
    </row>
    <row r="113" spans="1:8" ht="22.5" x14ac:dyDescent="0.2">
      <c r="A113" s="40" t="s">
        <v>398</v>
      </c>
      <c r="B113" s="223"/>
      <c r="C113" s="30"/>
      <c r="D113" s="41" t="s">
        <v>1090</v>
      </c>
      <c r="E113" s="42" t="s">
        <v>33</v>
      </c>
      <c r="F113" s="43">
        <v>7</v>
      </c>
      <c r="G113" s="51"/>
      <c r="H113" s="51">
        <f t="shared" si="2"/>
        <v>0</v>
      </c>
    </row>
    <row r="114" spans="1:8" x14ac:dyDescent="0.2">
      <c r="A114" s="40" t="s">
        <v>400</v>
      </c>
      <c r="B114" s="223"/>
      <c r="C114" s="30"/>
      <c r="D114" s="41" t="s">
        <v>1091</v>
      </c>
      <c r="E114" s="42" t="s">
        <v>36</v>
      </c>
      <c r="F114" s="43">
        <v>4</v>
      </c>
      <c r="G114" s="51"/>
      <c r="H114" s="51">
        <f t="shared" si="2"/>
        <v>0</v>
      </c>
    </row>
    <row r="115" spans="1:8" ht="22.5" x14ac:dyDescent="0.2">
      <c r="A115" s="40" t="s">
        <v>402</v>
      </c>
      <c r="B115" s="223"/>
      <c r="C115" s="30"/>
      <c r="D115" s="41" t="s">
        <v>1092</v>
      </c>
      <c r="E115" s="42" t="s">
        <v>36</v>
      </c>
      <c r="F115" s="43">
        <v>2</v>
      </c>
      <c r="G115" s="51"/>
      <c r="H115" s="51">
        <f t="shared" si="2"/>
        <v>0</v>
      </c>
    </row>
    <row r="116" spans="1:8" ht="22.5" x14ac:dyDescent="0.2">
      <c r="A116" s="40" t="s">
        <v>403</v>
      </c>
      <c r="B116" s="223"/>
      <c r="C116" s="30"/>
      <c r="D116" s="41" t="s">
        <v>1093</v>
      </c>
      <c r="E116" s="42" t="s">
        <v>36</v>
      </c>
      <c r="F116" s="43">
        <v>2</v>
      </c>
      <c r="G116" s="51"/>
      <c r="H116" s="51">
        <f t="shared" si="2"/>
        <v>0</v>
      </c>
    </row>
    <row r="117" spans="1:8" ht="22.5" x14ac:dyDescent="0.2">
      <c r="A117" s="40" t="s">
        <v>405</v>
      </c>
      <c r="B117" s="223"/>
      <c r="C117" s="30"/>
      <c r="D117" s="41" t="s">
        <v>1094</v>
      </c>
      <c r="E117" s="42" t="s">
        <v>36</v>
      </c>
      <c r="F117" s="43">
        <v>3</v>
      </c>
      <c r="G117" s="51"/>
      <c r="H117" s="51">
        <f t="shared" si="2"/>
        <v>0</v>
      </c>
    </row>
    <row r="118" spans="1:8" ht="22.5" x14ac:dyDescent="0.2">
      <c r="A118" s="40" t="s">
        <v>407</v>
      </c>
      <c r="B118" s="224"/>
      <c r="C118" s="30"/>
      <c r="D118" s="41" t="s">
        <v>1095</v>
      </c>
      <c r="E118" s="42" t="s">
        <v>36</v>
      </c>
      <c r="F118" s="43">
        <v>2</v>
      </c>
      <c r="G118" s="51"/>
      <c r="H118" s="51">
        <f t="shared" si="2"/>
        <v>0</v>
      </c>
    </row>
    <row r="119" spans="1:8" x14ac:dyDescent="0.2">
      <c r="A119" s="203" t="s">
        <v>1870</v>
      </c>
      <c r="B119" s="204"/>
      <c r="C119" s="204"/>
      <c r="D119" s="204"/>
      <c r="E119" s="204"/>
      <c r="F119" s="204"/>
      <c r="G119" s="204"/>
      <c r="H119" s="15">
        <f>SUM(H9:H33,H35:H71,H73:H85,H87:H103,H105:H107,H109:H118)</f>
        <v>0</v>
      </c>
    </row>
    <row r="120" spans="1:8" ht="45" x14ac:dyDescent="0.2">
      <c r="A120" s="38" t="s">
        <v>31</v>
      </c>
      <c r="B120" s="31"/>
      <c r="C120" s="69" t="s">
        <v>1842</v>
      </c>
      <c r="D120" s="39" t="s">
        <v>1096</v>
      </c>
      <c r="E120" s="38"/>
      <c r="F120" s="38"/>
      <c r="G120" s="52"/>
      <c r="H120" s="52"/>
    </row>
    <row r="121" spans="1:8" x14ac:dyDescent="0.2">
      <c r="A121" s="38" t="s">
        <v>1447</v>
      </c>
      <c r="B121" s="222" t="s">
        <v>1809</v>
      </c>
      <c r="C121" s="31"/>
      <c r="D121" s="39" t="s">
        <v>1097</v>
      </c>
      <c r="E121" s="38"/>
      <c r="F121" s="38"/>
      <c r="G121" s="52"/>
      <c r="H121" s="52"/>
    </row>
    <row r="122" spans="1:8" x14ac:dyDescent="0.2">
      <c r="A122" s="40" t="s">
        <v>410</v>
      </c>
      <c r="B122" s="223"/>
      <c r="C122" s="30"/>
      <c r="D122" s="41" t="s">
        <v>1098</v>
      </c>
      <c r="E122" s="42" t="s">
        <v>24</v>
      </c>
      <c r="F122" s="43">
        <v>4500</v>
      </c>
      <c r="G122" s="51"/>
      <c r="H122" s="51">
        <f t="shared" si="2"/>
        <v>0</v>
      </c>
    </row>
    <row r="123" spans="1:8" ht="22.5" x14ac:dyDescent="0.2">
      <c r="A123" s="40" t="s">
        <v>412</v>
      </c>
      <c r="B123" s="223"/>
      <c r="C123" s="30"/>
      <c r="D123" s="41" t="s">
        <v>1099</v>
      </c>
      <c r="E123" s="42" t="s">
        <v>33</v>
      </c>
      <c r="F123" s="43">
        <v>9</v>
      </c>
      <c r="G123" s="51"/>
      <c r="H123" s="51">
        <f t="shared" si="2"/>
        <v>0</v>
      </c>
    </row>
    <row r="124" spans="1:8" ht="22.5" x14ac:dyDescent="0.2">
      <c r="A124" s="40" t="s">
        <v>414</v>
      </c>
      <c r="B124" s="223"/>
      <c r="C124" s="30"/>
      <c r="D124" s="41" t="s">
        <v>1100</v>
      </c>
      <c r="E124" s="42" t="s">
        <v>25</v>
      </c>
      <c r="F124" s="43">
        <v>2</v>
      </c>
      <c r="G124" s="51"/>
      <c r="H124" s="51">
        <f t="shared" si="2"/>
        <v>0</v>
      </c>
    </row>
    <row r="125" spans="1:8" ht="22.5" x14ac:dyDescent="0.2">
      <c r="A125" s="40" t="s">
        <v>416</v>
      </c>
      <c r="B125" s="223"/>
      <c r="C125" s="30"/>
      <c r="D125" s="41" t="s">
        <v>1101</v>
      </c>
      <c r="E125" s="42" t="s">
        <v>25</v>
      </c>
      <c r="F125" s="43">
        <v>1</v>
      </c>
      <c r="G125" s="51"/>
      <c r="H125" s="51">
        <f t="shared" si="2"/>
        <v>0</v>
      </c>
    </row>
    <row r="126" spans="1:8" ht="22.5" x14ac:dyDescent="0.2">
      <c r="A126" s="40" t="s">
        <v>418</v>
      </c>
      <c r="B126" s="223"/>
      <c r="C126" s="30"/>
      <c r="D126" s="41" t="s">
        <v>1102</v>
      </c>
      <c r="E126" s="42" t="s">
        <v>25</v>
      </c>
      <c r="F126" s="43">
        <v>6</v>
      </c>
      <c r="G126" s="51"/>
      <c r="H126" s="51">
        <f t="shared" si="2"/>
        <v>0</v>
      </c>
    </row>
    <row r="127" spans="1:8" ht="22.5" x14ac:dyDescent="0.2">
      <c r="A127" s="40" t="s">
        <v>420</v>
      </c>
      <c r="B127" s="223"/>
      <c r="C127" s="30"/>
      <c r="D127" s="41" t="s">
        <v>1103</v>
      </c>
      <c r="E127" s="42" t="s">
        <v>34</v>
      </c>
      <c r="F127" s="43">
        <v>9</v>
      </c>
      <c r="G127" s="51"/>
      <c r="H127" s="51">
        <f t="shared" si="2"/>
        <v>0</v>
      </c>
    </row>
    <row r="128" spans="1:8" x14ac:dyDescent="0.2">
      <c r="A128" s="40" t="s">
        <v>422</v>
      </c>
      <c r="B128" s="223"/>
      <c r="C128" s="30"/>
      <c r="D128" s="110" t="s">
        <v>1104</v>
      </c>
      <c r="E128" s="42" t="s">
        <v>36</v>
      </c>
      <c r="F128" s="43">
        <v>9</v>
      </c>
      <c r="G128" s="51"/>
      <c r="H128" s="51">
        <f t="shared" ref="H128:H136" si="3">F128*G128</f>
        <v>0</v>
      </c>
    </row>
    <row r="129" spans="1:8" x14ac:dyDescent="0.2">
      <c r="A129" s="40" t="s">
        <v>424</v>
      </c>
      <c r="B129" s="223"/>
      <c r="C129" s="30"/>
      <c r="D129" s="41" t="s">
        <v>1105</v>
      </c>
      <c r="E129" s="42" t="s">
        <v>36</v>
      </c>
      <c r="F129" s="43">
        <v>20</v>
      </c>
      <c r="G129" s="51"/>
      <c r="H129" s="51">
        <f t="shared" si="3"/>
        <v>0</v>
      </c>
    </row>
    <row r="130" spans="1:8" x14ac:dyDescent="0.2">
      <c r="A130" s="40" t="s">
        <v>426</v>
      </c>
      <c r="B130" s="223"/>
      <c r="C130" s="30"/>
      <c r="D130" s="41" t="s">
        <v>1106</v>
      </c>
      <c r="E130" s="42" t="s">
        <v>36</v>
      </c>
      <c r="F130" s="43">
        <v>46</v>
      </c>
      <c r="G130" s="51"/>
      <c r="H130" s="51">
        <f t="shared" si="3"/>
        <v>0</v>
      </c>
    </row>
    <row r="131" spans="1:8" ht="33.75" x14ac:dyDescent="0.2">
      <c r="A131" s="40" t="s">
        <v>428</v>
      </c>
      <c r="B131" s="223"/>
      <c r="C131" s="30"/>
      <c r="D131" s="41" t="s">
        <v>1107</v>
      </c>
      <c r="E131" s="42" t="s">
        <v>34</v>
      </c>
      <c r="F131" s="43">
        <v>1</v>
      </c>
      <c r="G131" s="51"/>
      <c r="H131" s="51">
        <f t="shared" si="3"/>
        <v>0</v>
      </c>
    </row>
    <row r="132" spans="1:8" ht="22.5" x14ac:dyDescent="0.2">
      <c r="A132" s="40" t="s">
        <v>430</v>
      </c>
      <c r="B132" s="223"/>
      <c r="C132" s="30"/>
      <c r="D132" s="41" t="s">
        <v>1108</v>
      </c>
      <c r="E132" s="42" t="s">
        <v>1109</v>
      </c>
      <c r="F132" s="43">
        <v>102</v>
      </c>
      <c r="G132" s="51"/>
      <c r="H132" s="51">
        <f t="shared" si="3"/>
        <v>0</v>
      </c>
    </row>
    <row r="133" spans="1:8" x14ac:dyDescent="0.2">
      <c r="A133" s="38" t="s">
        <v>1448</v>
      </c>
      <c r="B133" s="223"/>
      <c r="C133" s="31"/>
      <c r="D133" s="39" t="s">
        <v>986</v>
      </c>
      <c r="E133" s="38"/>
      <c r="F133" s="38"/>
      <c r="G133" s="52"/>
      <c r="H133" s="52"/>
    </row>
    <row r="134" spans="1:8" x14ac:dyDescent="0.2">
      <c r="A134" s="40" t="s">
        <v>432</v>
      </c>
      <c r="B134" s="223"/>
      <c r="C134" s="30"/>
      <c r="D134" s="41" t="s">
        <v>987</v>
      </c>
      <c r="E134" s="42" t="s">
        <v>24</v>
      </c>
      <c r="F134" s="43">
        <v>4500</v>
      </c>
      <c r="G134" s="51"/>
      <c r="H134" s="51">
        <f t="shared" si="3"/>
        <v>0</v>
      </c>
    </row>
    <row r="135" spans="1:8" ht="22.5" x14ac:dyDescent="0.2">
      <c r="A135" s="40" t="s">
        <v>434</v>
      </c>
      <c r="B135" s="223"/>
      <c r="C135" s="30"/>
      <c r="D135" s="41" t="s">
        <v>1110</v>
      </c>
      <c r="E135" s="42" t="s">
        <v>989</v>
      </c>
      <c r="F135" s="43">
        <v>9</v>
      </c>
      <c r="G135" s="51"/>
      <c r="H135" s="51">
        <f t="shared" si="3"/>
        <v>0</v>
      </c>
    </row>
    <row r="136" spans="1:8" ht="33.75" x14ac:dyDescent="0.2">
      <c r="A136" s="40" t="s">
        <v>436</v>
      </c>
      <c r="B136" s="224"/>
      <c r="C136" s="30"/>
      <c r="D136" s="41" t="s">
        <v>1084</v>
      </c>
      <c r="E136" s="42" t="s">
        <v>991</v>
      </c>
      <c r="F136" s="43">
        <v>9</v>
      </c>
      <c r="G136" s="51"/>
      <c r="H136" s="51">
        <f t="shared" si="3"/>
        <v>0</v>
      </c>
    </row>
    <row r="137" spans="1:8" x14ac:dyDescent="0.2">
      <c r="A137" s="203" t="s">
        <v>1871</v>
      </c>
      <c r="B137" s="204"/>
      <c r="C137" s="204"/>
      <c r="D137" s="204"/>
      <c r="E137" s="204"/>
      <c r="F137" s="204"/>
      <c r="G137" s="204"/>
      <c r="H137" s="15">
        <f>SUM(H122:H132,H134:H136)</f>
        <v>0</v>
      </c>
    </row>
    <row r="138" spans="1:8" x14ac:dyDescent="0.2">
      <c r="A138" s="203" t="s">
        <v>2086</v>
      </c>
      <c r="B138" s="204"/>
      <c r="C138" s="204"/>
      <c r="D138" s="204"/>
      <c r="E138" s="204"/>
      <c r="F138" s="204"/>
      <c r="G138" s="204"/>
      <c r="H138" s="15">
        <f>SUM(H119,H137,)</f>
        <v>0</v>
      </c>
    </row>
    <row r="139" spans="1:8" x14ac:dyDescent="0.2">
      <c r="A139" s="5" t="s">
        <v>22</v>
      </c>
      <c r="B139" s="13"/>
      <c r="C139" s="23"/>
      <c r="D139" s="24"/>
      <c r="E139" s="17"/>
      <c r="F139" s="16"/>
      <c r="G139" s="14"/>
      <c r="H139" s="19"/>
    </row>
  </sheetData>
  <mergeCells count="12">
    <mergeCell ref="A138:G138"/>
    <mergeCell ref="F1:H1"/>
    <mergeCell ref="A2:H2"/>
    <mergeCell ref="A3:H3"/>
    <mergeCell ref="A4:H4"/>
    <mergeCell ref="A1:C1"/>
    <mergeCell ref="D1:E1"/>
    <mergeCell ref="A119:G119"/>
    <mergeCell ref="A137:G137"/>
    <mergeCell ref="B8:B118"/>
    <mergeCell ref="B121:B136"/>
    <mergeCell ref="A5:H5"/>
  </mergeCells>
  <pageMargins left="0.82677165354330717" right="0.23622047244094491" top="0.74803149606299213" bottom="0.74803149606299213" header="0.31496062992125984" footer="0.31496062992125984"/>
  <pageSetup paperSize="9" orientation="portrait" r:id="rId1"/>
  <rowBreaks count="1" manualBreakCount="1"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view="pageBreakPreview" zoomScale="120" zoomScaleNormal="100" zoomScaleSheetLayoutView="120" workbookViewId="0">
      <selection activeCell="M99" sqref="M99"/>
    </sheetView>
  </sheetViews>
  <sheetFormatPr defaultRowHeight="12.75" x14ac:dyDescent="0.2"/>
  <cols>
    <col min="1" max="1" width="6.7109375" customWidth="1"/>
    <col min="2" max="2" width="9.7109375" customWidth="1"/>
    <col min="3" max="3" width="12.7109375" customWidth="1"/>
    <col min="4" max="4" width="33.42578125" customWidth="1"/>
    <col min="5" max="5" width="6.7109375" customWidth="1"/>
  </cols>
  <sheetData>
    <row r="1" spans="1:8" x14ac:dyDescent="0.2">
      <c r="A1" s="206" t="s">
        <v>2098</v>
      </c>
      <c r="B1" s="207"/>
      <c r="C1" s="207"/>
      <c r="D1" s="220"/>
      <c r="E1" s="220"/>
      <c r="F1" s="218" t="s">
        <v>2099</v>
      </c>
      <c r="G1" s="219"/>
      <c r="H1" s="219"/>
    </row>
    <row r="2" spans="1:8" ht="15.75" x14ac:dyDescent="0.2">
      <c r="A2" s="183" t="s">
        <v>1801</v>
      </c>
      <c r="B2" s="214"/>
      <c r="C2" s="214"/>
      <c r="D2" s="214"/>
      <c r="E2" s="214"/>
      <c r="F2" s="214"/>
      <c r="G2" s="215"/>
      <c r="H2" s="215"/>
    </row>
    <row r="3" spans="1:8" ht="15.75" x14ac:dyDescent="0.25">
      <c r="A3" s="183" t="s">
        <v>1418</v>
      </c>
      <c r="B3" s="183"/>
      <c r="C3" s="183"/>
      <c r="D3" s="183"/>
      <c r="E3" s="183"/>
      <c r="F3" s="183"/>
      <c r="G3" s="216"/>
      <c r="H3" s="216"/>
    </row>
    <row r="4" spans="1:8" ht="18" x14ac:dyDescent="0.2">
      <c r="A4" s="217"/>
      <c r="B4" s="217"/>
      <c r="C4" s="217"/>
      <c r="D4" s="217"/>
      <c r="E4" s="217"/>
      <c r="F4" s="217"/>
      <c r="G4" s="217"/>
      <c r="H4" s="217"/>
    </row>
    <row r="5" spans="1:8" x14ac:dyDescent="0.2">
      <c r="A5" s="221" t="s">
        <v>1449</v>
      </c>
      <c r="B5" s="221"/>
      <c r="C5" s="221"/>
      <c r="D5" s="221"/>
      <c r="E5" s="221"/>
      <c r="F5" s="221"/>
      <c r="G5" s="221"/>
      <c r="H5" s="221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2095</v>
      </c>
    </row>
    <row r="7" spans="1:8" ht="22.5" x14ac:dyDescent="0.2">
      <c r="A7" s="170" t="s">
        <v>1777</v>
      </c>
      <c r="B7" s="48"/>
      <c r="C7" s="48" t="s">
        <v>1844</v>
      </c>
      <c r="D7" s="171" t="s">
        <v>1450</v>
      </c>
      <c r="E7" s="170"/>
      <c r="F7" s="170"/>
      <c r="G7" s="48"/>
      <c r="H7" s="48"/>
    </row>
    <row r="8" spans="1:8" ht="12.75" customHeight="1" x14ac:dyDescent="0.2">
      <c r="A8" s="170" t="s">
        <v>1778</v>
      </c>
      <c r="B8" s="222" t="s">
        <v>1811</v>
      </c>
      <c r="C8" s="172"/>
      <c r="D8" s="171" t="s">
        <v>1451</v>
      </c>
      <c r="E8" s="170"/>
      <c r="F8" s="170"/>
      <c r="G8" s="172"/>
      <c r="H8" s="172"/>
    </row>
    <row r="9" spans="1:8" ht="45" x14ac:dyDescent="0.2">
      <c r="A9" s="164" t="s">
        <v>717</v>
      </c>
      <c r="B9" s="223"/>
      <c r="C9" s="173"/>
      <c r="D9" s="161" t="s">
        <v>1452</v>
      </c>
      <c r="E9" s="162" t="s">
        <v>24</v>
      </c>
      <c r="F9" s="163">
        <v>10</v>
      </c>
      <c r="G9" s="51"/>
      <c r="H9" s="51">
        <f>F9*G9</f>
        <v>0</v>
      </c>
    </row>
    <row r="10" spans="1:8" ht="45" x14ac:dyDescent="0.2">
      <c r="A10" s="164" t="s">
        <v>719</v>
      </c>
      <c r="B10" s="223"/>
      <c r="C10" s="173"/>
      <c r="D10" s="161" t="s">
        <v>1453</v>
      </c>
      <c r="E10" s="162" t="s">
        <v>24</v>
      </c>
      <c r="F10" s="163">
        <v>10</v>
      </c>
      <c r="G10" s="51"/>
      <c r="H10" s="51">
        <f t="shared" ref="H10:H73" si="0">F10*G10</f>
        <v>0</v>
      </c>
    </row>
    <row r="11" spans="1:8" ht="45" x14ac:dyDescent="0.2">
      <c r="A11" s="164" t="s">
        <v>721</v>
      </c>
      <c r="B11" s="223"/>
      <c r="C11" s="173"/>
      <c r="D11" s="161" t="s">
        <v>1454</v>
      </c>
      <c r="E11" s="162" t="s">
        <v>24</v>
      </c>
      <c r="F11" s="163">
        <v>21</v>
      </c>
      <c r="G11" s="51"/>
      <c r="H11" s="51">
        <f t="shared" si="0"/>
        <v>0</v>
      </c>
    </row>
    <row r="12" spans="1:8" ht="45" x14ac:dyDescent="0.2">
      <c r="A12" s="164" t="s">
        <v>723</v>
      </c>
      <c r="B12" s="223"/>
      <c r="C12" s="173"/>
      <c r="D12" s="161" t="s">
        <v>1455</v>
      </c>
      <c r="E12" s="162" t="s">
        <v>24</v>
      </c>
      <c r="F12" s="163">
        <v>10</v>
      </c>
      <c r="G12" s="51"/>
      <c r="H12" s="51">
        <f t="shared" si="0"/>
        <v>0</v>
      </c>
    </row>
    <row r="13" spans="1:8" ht="45" x14ac:dyDescent="0.2">
      <c r="A13" s="164" t="s">
        <v>725</v>
      </c>
      <c r="B13" s="223"/>
      <c r="C13" s="173"/>
      <c r="D13" s="161" t="s">
        <v>1456</v>
      </c>
      <c r="E13" s="162" t="s">
        <v>24</v>
      </c>
      <c r="F13" s="163">
        <v>700</v>
      </c>
      <c r="G13" s="51"/>
      <c r="H13" s="51">
        <f t="shared" si="0"/>
        <v>0</v>
      </c>
    </row>
    <row r="14" spans="1:8" ht="45" x14ac:dyDescent="0.2">
      <c r="A14" s="164" t="s">
        <v>727</v>
      </c>
      <c r="B14" s="223"/>
      <c r="C14" s="173"/>
      <c r="D14" s="161" t="s">
        <v>1457</v>
      </c>
      <c r="E14" s="162" t="s">
        <v>24</v>
      </c>
      <c r="F14" s="163">
        <v>120</v>
      </c>
      <c r="G14" s="51"/>
      <c r="H14" s="51">
        <f t="shared" si="0"/>
        <v>0</v>
      </c>
    </row>
    <row r="15" spans="1:8" ht="45" x14ac:dyDescent="0.2">
      <c r="A15" s="164" t="s">
        <v>729</v>
      </c>
      <c r="B15" s="223"/>
      <c r="C15" s="173"/>
      <c r="D15" s="161" t="s">
        <v>1458</v>
      </c>
      <c r="E15" s="162" t="s">
        <v>24</v>
      </c>
      <c r="F15" s="163">
        <v>180</v>
      </c>
      <c r="G15" s="51"/>
      <c r="H15" s="51">
        <f t="shared" si="0"/>
        <v>0</v>
      </c>
    </row>
    <row r="16" spans="1:8" ht="45" x14ac:dyDescent="0.2">
      <c r="A16" s="164" t="s">
        <v>731</v>
      </c>
      <c r="B16" s="223"/>
      <c r="C16" s="173"/>
      <c r="D16" s="161" t="s">
        <v>1459</v>
      </c>
      <c r="E16" s="162" t="s">
        <v>24</v>
      </c>
      <c r="F16" s="163">
        <v>190</v>
      </c>
      <c r="G16" s="51"/>
      <c r="H16" s="51">
        <f t="shared" si="0"/>
        <v>0</v>
      </c>
    </row>
    <row r="17" spans="1:8" ht="45" x14ac:dyDescent="0.2">
      <c r="A17" s="164" t="s">
        <v>66</v>
      </c>
      <c r="B17" s="223"/>
      <c r="C17" s="173"/>
      <c r="D17" s="161" t="s">
        <v>1460</v>
      </c>
      <c r="E17" s="162" t="s">
        <v>24</v>
      </c>
      <c r="F17" s="163">
        <v>160</v>
      </c>
      <c r="G17" s="51"/>
      <c r="H17" s="51">
        <f t="shared" si="0"/>
        <v>0</v>
      </c>
    </row>
    <row r="18" spans="1:8" ht="45" x14ac:dyDescent="0.2">
      <c r="A18" s="164" t="s">
        <v>68</v>
      </c>
      <c r="B18" s="223"/>
      <c r="C18" s="173"/>
      <c r="D18" s="161" t="s">
        <v>1461</v>
      </c>
      <c r="E18" s="162" t="s">
        <v>24</v>
      </c>
      <c r="F18" s="163">
        <v>110</v>
      </c>
      <c r="G18" s="51"/>
      <c r="H18" s="51">
        <f t="shared" si="0"/>
        <v>0</v>
      </c>
    </row>
    <row r="19" spans="1:8" ht="45" x14ac:dyDescent="0.2">
      <c r="A19" s="164" t="s">
        <v>70</v>
      </c>
      <c r="B19" s="223"/>
      <c r="C19" s="173"/>
      <c r="D19" s="161" t="s">
        <v>1462</v>
      </c>
      <c r="E19" s="162" t="s">
        <v>24</v>
      </c>
      <c r="F19" s="163">
        <v>10</v>
      </c>
      <c r="G19" s="51"/>
      <c r="H19" s="51">
        <f t="shared" si="0"/>
        <v>0</v>
      </c>
    </row>
    <row r="20" spans="1:8" ht="56.25" x14ac:dyDescent="0.2">
      <c r="A20" s="164" t="s">
        <v>72</v>
      </c>
      <c r="B20" s="223"/>
      <c r="C20" s="173"/>
      <c r="D20" s="161" t="s">
        <v>1463</v>
      </c>
      <c r="E20" s="162" t="s">
        <v>36</v>
      </c>
      <c r="F20" s="163">
        <v>201</v>
      </c>
      <c r="G20" s="51"/>
      <c r="H20" s="51">
        <f t="shared" si="0"/>
        <v>0</v>
      </c>
    </row>
    <row r="21" spans="1:8" ht="56.25" x14ac:dyDescent="0.2">
      <c r="A21" s="164" t="s">
        <v>74</v>
      </c>
      <c r="B21" s="223"/>
      <c r="C21" s="173"/>
      <c r="D21" s="161" t="s">
        <v>1464</v>
      </c>
      <c r="E21" s="162" t="s">
        <v>36</v>
      </c>
      <c r="F21" s="163">
        <v>71</v>
      </c>
      <c r="G21" s="51"/>
      <c r="H21" s="51">
        <f t="shared" si="0"/>
        <v>0</v>
      </c>
    </row>
    <row r="22" spans="1:8" ht="33.75" x14ac:dyDescent="0.2">
      <c r="A22" s="164" t="s">
        <v>76</v>
      </c>
      <c r="B22" s="223"/>
      <c r="C22" s="173"/>
      <c r="D22" s="161" t="s">
        <v>1465</v>
      </c>
      <c r="E22" s="162" t="s">
        <v>34</v>
      </c>
      <c r="F22" s="163">
        <v>4</v>
      </c>
      <c r="G22" s="51"/>
      <c r="H22" s="51">
        <f t="shared" si="0"/>
        <v>0</v>
      </c>
    </row>
    <row r="23" spans="1:8" ht="33.75" x14ac:dyDescent="0.2">
      <c r="A23" s="164" t="s">
        <v>78</v>
      </c>
      <c r="B23" s="223"/>
      <c r="C23" s="173"/>
      <c r="D23" s="161" t="s">
        <v>1466</v>
      </c>
      <c r="E23" s="162" t="s">
        <v>25</v>
      </c>
      <c r="F23" s="163">
        <v>1</v>
      </c>
      <c r="G23" s="51"/>
      <c r="H23" s="51">
        <f t="shared" si="0"/>
        <v>0</v>
      </c>
    </row>
    <row r="24" spans="1:8" ht="45" x14ac:dyDescent="0.2">
      <c r="A24" s="164" t="s">
        <v>80</v>
      </c>
      <c r="B24" s="223"/>
      <c r="C24" s="173"/>
      <c r="D24" s="161" t="s">
        <v>1467</v>
      </c>
      <c r="E24" s="162" t="s">
        <v>25</v>
      </c>
      <c r="F24" s="163">
        <v>1</v>
      </c>
      <c r="G24" s="51"/>
      <c r="H24" s="51">
        <f t="shared" si="0"/>
        <v>0</v>
      </c>
    </row>
    <row r="25" spans="1:8" ht="56.25" x14ac:dyDescent="0.2">
      <c r="A25" s="164" t="s">
        <v>82</v>
      </c>
      <c r="B25" s="223"/>
      <c r="C25" s="173"/>
      <c r="D25" s="161" t="s">
        <v>1468</v>
      </c>
      <c r="E25" s="162" t="s">
        <v>25</v>
      </c>
      <c r="F25" s="163">
        <v>1</v>
      </c>
      <c r="G25" s="51"/>
      <c r="H25" s="51">
        <f t="shared" si="0"/>
        <v>0</v>
      </c>
    </row>
    <row r="26" spans="1:8" x14ac:dyDescent="0.2">
      <c r="A26" s="170" t="s">
        <v>1779</v>
      </c>
      <c r="B26" s="223"/>
      <c r="C26" s="172"/>
      <c r="D26" s="171" t="s">
        <v>1469</v>
      </c>
      <c r="E26" s="170"/>
      <c r="F26" s="170"/>
      <c r="G26" s="52"/>
      <c r="H26" s="52"/>
    </row>
    <row r="27" spans="1:8" ht="22.5" x14ac:dyDescent="0.2">
      <c r="A27" s="164" t="s">
        <v>84</v>
      </c>
      <c r="B27" s="223"/>
      <c r="C27" s="173"/>
      <c r="D27" s="161" t="s">
        <v>1470</v>
      </c>
      <c r="E27" s="162" t="s">
        <v>34</v>
      </c>
      <c r="F27" s="163">
        <v>2</v>
      </c>
      <c r="G27" s="51"/>
      <c r="H27" s="51">
        <f t="shared" si="0"/>
        <v>0</v>
      </c>
    </row>
    <row r="28" spans="1:8" ht="22.5" x14ac:dyDescent="0.2">
      <c r="A28" s="164" t="s">
        <v>86</v>
      </c>
      <c r="B28" s="223"/>
      <c r="C28" s="173"/>
      <c r="D28" s="161" t="s">
        <v>1471</v>
      </c>
      <c r="E28" s="162" t="s">
        <v>34</v>
      </c>
      <c r="F28" s="163">
        <v>2</v>
      </c>
      <c r="G28" s="51"/>
      <c r="H28" s="51">
        <f t="shared" si="0"/>
        <v>0</v>
      </c>
    </row>
    <row r="29" spans="1:8" ht="22.5" x14ac:dyDescent="0.2">
      <c r="A29" s="164" t="s">
        <v>88</v>
      </c>
      <c r="B29" s="223"/>
      <c r="C29" s="173"/>
      <c r="D29" s="161" t="s">
        <v>1472</v>
      </c>
      <c r="E29" s="162" t="s">
        <v>34</v>
      </c>
      <c r="F29" s="163">
        <v>33</v>
      </c>
      <c r="G29" s="51"/>
      <c r="H29" s="51">
        <f t="shared" si="0"/>
        <v>0</v>
      </c>
    </row>
    <row r="30" spans="1:8" ht="22.5" x14ac:dyDescent="0.2">
      <c r="A30" s="164" t="s">
        <v>90</v>
      </c>
      <c r="B30" s="223"/>
      <c r="C30" s="173"/>
      <c r="D30" s="161" t="s">
        <v>1473</v>
      </c>
      <c r="E30" s="162" t="s">
        <v>34</v>
      </c>
      <c r="F30" s="163">
        <v>2</v>
      </c>
      <c r="G30" s="51"/>
      <c r="H30" s="51">
        <f t="shared" si="0"/>
        <v>0</v>
      </c>
    </row>
    <row r="31" spans="1:8" x14ac:dyDescent="0.2">
      <c r="A31" s="164" t="s">
        <v>92</v>
      </c>
      <c r="B31" s="223"/>
      <c r="C31" s="173"/>
      <c r="D31" s="161" t="s">
        <v>1474</v>
      </c>
      <c r="E31" s="162" t="s">
        <v>34</v>
      </c>
      <c r="F31" s="163">
        <v>21</v>
      </c>
      <c r="G31" s="51"/>
      <c r="H31" s="51">
        <f t="shared" si="0"/>
        <v>0</v>
      </c>
    </row>
    <row r="32" spans="1:8" x14ac:dyDescent="0.2">
      <c r="A32" s="164" t="s">
        <v>94</v>
      </c>
      <c r="B32" s="223"/>
      <c r="C32" s="173"/>
      <c r="D32" s="161" t="s">
        <v>1475</v>
      </c>
      <c r="E32" s="162" t="s">
        <v>34</v>
      </c>
      <c r="F32" s="163">
        <v>68</v>
      </c>
      <c r="G32" s="51"/>
      <c r="H32" s="51">
        <f t="shared" si="0"/>
        <v>0</v>
      </c>
    </row>
    <row r="33" spans="1:8" ht="22.5" x14ac:dyDescent="0.2">
      <c r="A33" s="164" t="s">
        <v>96</v>
      </c>
      <c r="B33" s="223"/>
      <c r="C33" s="173"/>
      <c r="D33" s="161" t="s">
        <v>1476</v>
      </c>
      <c r="E33" s="162" t="s">
        <v>36</v>
      </c>
      <c r="F33" s="163">
        <v>5</v>
      </c>
      <c r="G33" s="51"/>
      <c r="H33" s="51">
        <f t="shared" si="0"/>
        <v>0</v>
      </c>
    </row>
    <row r="34" spans="1:8" ht="22.5" x14ac:dyDescent="0.2">
      <c r="A34" s="164" t="s">
        <v>98</v>
      </c>
      <c r="B34" s="223"/>
      <c r="C34" s="173"/>
      <c r="D34" s="161" t="s">
        <v>1477</v>
      </c>
      <c r="E34" s="162" t="s">
        <v>36</v>
      </c>
      <c r="F34" s="163">
        <v>11</v>
      </c>
      <c r="G34" s="51"/>
      <c r="H34" s="51">
        <f t="shared" si="0"/>
        <v>0</v>
      </c>
    </row>
    <row r="35" spans="1:8" ht="22.5" x14ac:dyDescent="0.2">
      <c r="A35" s="164" t="s">
        <v>100</v>
      </c>
      <c r="B35" s="223"/>
      <c r="C35" s="173"/>
      <c r="D35" s="161" t="s">
        <v>1478</v>
      </c>
      <c r="E35" s="162" t="s">
        <v>36</v>
      </c>
      <c r="F35" s="163">
        <v>35</v>
      </c>
      <c r="G35" s="51"/>
      <c r="H35" s="51">
        <f t="shared" si="0"/>
        <v>0</v>
      </c>
    </row>
    <row r="36" spans="1:8" ht="33.75" x14ac:dyDescent="0.2">
      <c r="A36" s="164" t="s">
        <v>102</v>
      </c>
      <c r="B36" s="223"/>
      <c r="C36" s="173"/>
      <c r="D36" s="161" t="s">
        <v>1479</v>
      </c>
      <c r="E36" s="162" t="s">
        <v>36</v>
      </c>
      <c r="F36" s="163">
        <v>16</v>
      </c>
      <c r="G36" s="51"/>
      <c r="H36" s="51">
        <f t="shared" si="0"/>
        <v>0</v>
      </c>
    </row>
    <row r="37" spans="1:8" ht="33.75" x14ac:dyDescent="0.2">
      <c r="A37" s="164" t="s">
        <v>104</v>
      </c>
      <c r="B37" s="223"/>
      <c r="C37" s="173"/>
      <c r="D37" s="161" t="s">
        <v>1480</v>
      </c>
      <c r="E37" s="162" t="s">
        <v>36</v>
      </c>
      <c r="F37" s="163">
        <v>9</v>
      </c>
      <c r="G37" s="51"/>
      <c r="H37" s="51">
        <f t="shared" si="0"/>
        <v>0</v>
      </c>
    </row>
    <row r="38" spans="1:8" ht="33.75" x14ac:dyDescent="0.2">
      <c r="A38" s="164" t="s">
        <v>107</v>
      </c>
      <c r="B38" s="223"/>
      <c r="C38" s="173"/>
      <c r="D38" s="161" t="s">
        <v>1481</v>
      </c>
      <c r="E38" s="162" t="s">
        <v>36</v>
      </c>
      <c r="F38" s="163">
        <v>8</v>
      </c>
      <c r="G38" s="51"/>
      <c r="H38" s="51">
        <f t="shared" si="0"/>
        <v>0</v>
      </c>
    </row>
    <row r="39" spans="1:8" ht="33.75" x14ac:dyDescent="0.2">
      <c r="A39" s="164" t="s">
        <v>108</v>
      </c>
      <c r="B39" s="223"/>
      <c r="C39" s="173"/>
      <c r="D39" s="161" t="s">
        <v>1482</v>
      </c>
      <c r="E39" s="162" t="s">
        <v>36</v>
      </c>
      <c r="F39" s="163">
        <v>2</v>
      </c>
      <c r="G39" s="51"/>
      <c r="H39" s="51">
        <f t="shared" si="0"/>
        <v>0</v>
      </c>
    </row>
    <row r="40" spans="1:8" ht="22.5" x14ac:dyDescent="0.2">
      <c r="A40" s="164" t="s">
        <v>110</v>
      </c>
      <c r="B40" s="223"/>
      <c r="C40" s="173"/>
      <c r="D40" s="161" t="s">
        <v>1483</v>
      </c>
      <c r="E40" s="162" t="s">
        <v>36</v>
      </c>
      <c r="F40" s="163">
        <v>1</v>
      </c>
      <c r="G40" s="51"/>
      <c r="H40" s="51">
        <f t="shared" si="0"/>
        <v>0</v>
      </c>
    </row>
    <row r="41" spans="1:8" ht="22.5" x14ac:dyDescent="0.2">
      <c r="A41" s="164" t="s">
        <v>112</v>
      </c>
      <c r="B41" s="223"/>
      <c r="C41" s="173"/>
      <c r="D41" s="161" t="s">
        <v>1484</v>
      </c>
      <c r="E41" s="162" t="s">
        <v>36</v>
      </c>
      <c r="F41" s="163">
        <v>1</v>
      </c>
      <c r="G41" s="51"/>
      <c r="H41" s="51">
        <f t="shared" si="0"/>
        <v>0</v>
      </c>
    </row>
    <row r="42" spans="1:8" ht="45" x14ac:dyDescent="0.2">
      <c r="A42" s="164" t="s">
        <v>114</v>
      </c>
      <c r="B42" s="223"/>
      <c r="C42" s="173"/>
      <c r="D42" s="161" t="s">
        <v>1485</v>
      </c>
      <c r="E42" s="162" t="s">
        <v>36</v>
      </c>
      <c r="F42" s="163">
        <v>1</v>
      </c>
      <c r="G42" s="51"/>
      <c r="H42" s="51">
        <f t="shared" si="0"/>
        <v>0</v>
      </c>
    </row>
    <row r="43" spans="1:8" ht="33.75" x14ac:dyDescent="0.2">
      <c r="A43" s="164" t="s">
        <v>116</v>
      </c>
      <c r="B43" s="223"/>
      <c r="C43" s="173"/>
      <c r="D43" s="161" t="s">
        <v>1486</v>
      </c>
      <c r="E43" s="162" t="s">
        <v>36</v>
      </c>
      <c r="F43" s="163">
        <v>59</v>
      </c>
      <c r="G43" s="51"/>
      <c r="H43" s="51">
        <f t="shared" si="0"/>
        <v>0</v>
      </c>
    </row>
    <row r="44" spans="1:8" ht="33.75" x14ac:dyDescent="0.2">
      <c r="A44" s="164" t="s">
        <v>118</v>
      </c>
      <c r="B44" s="223"/>
      <c r="C44" s="173"/>
      <c r="D44" s="161" t="s">
        <v>1487</v>
      </c>
      <c r="E44" s="162" t="s">
        <v>36</v>
      </c>
      <c r="F44" s="163">
        <v>9</v>
      </c>
      <c r="G44" s="51"/>
      <c r="H44" s="51">
        <f t="shared" si="0"/>
        <v>0</v>
      </c>
    </row>
    <row r="45" spans="1:8" ht="22.5" x14ac:dyDescent="0.2">
      <c r="A45" s="164" t="s">
        <v>120</v>
      </c>
      <c r="B45" s="223"/>
      <c r="C45" s="173"/>
      <c r="D45" s="161" t="s">
        <v>1488</v>
      </c>
      <c r="E45" s="162" t="s">
        <v>36</v>
      </c>
      <c r="F45" s="163">
        <v>12</v>
      </c>
      <c r="G45" s="51"/>
      <c r="H45" s="51">
        <f t="shared" si="0"/>
        <v>0</v>
      </c>
    </row>
    <row r="46" spans="1:8" ht="33.75" x14ac:dyDescent="0.2">
      <c r="A46" s="164" t="s">
        <v>122</v>
      </c>
      <c r="B46" s="223"/>
      <c r="C46" s="173"/>
      <c r="D46" s="161" t="s">
        <v>1489</v>
      </c>
      <c r="E46" s="162" t="s">
        <v>36</v>
      </c>
      <c r="F46" s="163">
        <v>25</v>
      </c>
      <c r="G46" s="51"/>
      <c r="H46" s="51">
        <f t="shared" si="0"/>
        <v>0</v>
      </c>
    </row>
    <row r="47" spans="1:8" ht="22.5" x14ac:dyDescent="0.2">
      <c r="A47" s="170" t="s">
        <v>1780</v>
      </c>
      <c r="B47" s="223"/>
      <c r="C47" s="172"/>
      <c r="D47" s="171" t="s">
        <v>1490</v>
      </c>
      <c r="E47" s="170"/>
      <c r="F47" s="170"/>
      <c r="G47" s="52"/>
      <c r="H47" s="52"/>
    </row>
    <row r="48" spans="1:8" ht="22.5" x14ac:dyDescent="0.2">
      <c r="A48" s="164" t="s">
        <v>124</v>
      </c>
      <c r="B48" s="223"/>
      <c r="C48" s="173"/>
      <c r="D48" s="161" t="s">
        <v>9</v>
      </c>
      <c r="E48" s="162" t="s">
        <v>24</v>
      </c>
      <c r="F48" s="163">
        <v>1521</v>
      </c>
      <c r="G48" s="51"/>
      <c r="H48" s="51">
        <f t="shared" si="0"/>
        <v>0</v>
      </c>
    </row>
    <row r="49" spans="1:8" ht="33.75" x14ac:dyDescent="0.2">
      <c r="A49" s="164" t="s">
        <v>126</v>
      </c>
      <c r="B49" s="223"/>
      <c r="C49" s="173"/>
      <c r="D49" s="161" t="s">
        <v>1491</v>
      </c>
      <c r="E49" s="162" t="s">
        <v>1492</v>
      </c>
      <c r="F49" s="163">
        <v>1</v>
      </c>
      <c r="G49" s="51"/>
      <c r="H49" s="51">
        <f t="shared" si="0"/>
        <v>0</v>
      </c>
    </row>
    <row r="50" spans="1:8" ht="45" x14ac:dyDescent="0.2">
      <c r="A50" s="164" t="s">
        <v>128</v>
      </c>
      <c r="B50" s="223"/>
      <c r="C50" s="173"/>
      <c r="D50" s="161" t="s">
        <v>1493</v>
      </c>
      <c r="E50" s="162" t="s">
        <v>24</v>
      </c>
      <c r="F50" s="163">
        <v>1470</v>
      </c>
      <c r="G50" s="51"/>
      <c r="H50" s="51">
        <f t="shared" si="0"/>
        <v>0</v>
      </c>
    </row>
    <row r="51" spans="1:8" ht="45" x14ac:dyDescent="0.2">
      <c r="A51" s="164" t="s">
        <v>130</v>
      </c>
      <c r="B51" s="223"/>
      <c r="C51" s="173"/>
      <c r="D51" s="161" t="s">
        <v>5</v>
      </c>
      <c r="E51" s="162" t="s">
        <v>24</v>
      </c>
      <c r="F51" s="163">
        <v>51</v>
      </c>
      <c r="G51" s="51"/>
      <c r="H51" s="51">
        <f t="shared" si="0"/>
        <v>0</v>
      </c>
    </row>
    <row r="52" spans="1:8" ht="22.5" x14ac:dyDescent="0.2">
      <c r="A52" s="164" t="s">
        <v>134</v>
      </c>
      <c r="B52" s="223"/>
      <c r="C52" s="173"/>
      <c r="D52" s="161" t="s">
        <v>1494</v>
      </c>
      <c r="E52" s="162" t="s">
        <v>24</v>
      </c>
      <c r="F52" s="163">
        <v>252</v>
      </c>
      <c r="G52" s="51"/>
      <c r="H52" s="51">
        <f t="shared" si="0"/>
        <v>0</v>
      </c>
    </row>
    <row r="53" spans="1:8" ht="22.5" x14ac:dyDescent="0.2">
      <c r="A53" s="164" t="s">
        <v>136</v>
      </c>
      <c r="B53" s="223"/>
      <c r="C53" s="173"/>
      <c r="D53" s="161" t="s">
        <v>1495</v>
      </c>
      <c r="E53" s="162" t="s">
        <v>24</v>
      </c>
      <c r="F53" s="163">
        <v>68</v>
      </c>
      <c r="G53" s="51"/>
      <c r="H53" s="51">
        <f t="shared" si="0"/>
        <v>0</v>
      </c>
    </row>
    <row r="54" spans="1:8" ht="22.5" x14ac:dyDescent="0.2">
      <c r="A54" s="164" t="s">
        <v>138</v>
      </c>
      <c r="B54" s="223"/>
      <c r="C54" s="173"/>
      <c r="D54" s="161" t="s">
        <v>1496</v>
      </c>
      <c r="E54" s="162" t="s">
        <v>24</v>
      </c>
      <c r="F54" s="163">
        <v>86</v>
      </c>
      <c r="G54" s="51"/>
      <c r="H54" s="51">
        <f t="shared" si="0"/>
        <v>0</v>
      </c>
    </row>
    <row r="55" spans="1:8" ht="22.5" x14ac:dyDescent="0.2">
      <c r="A55" s="164" t="s">
        <v>140</v>
      </c>
      <c r="B55" s="223"/>
      <c r="C55" s="173"/>
      <c r="D55" s="161" t="s">
        <v>1497</v>
      </c>
      <c r="E55" s="162" t="s">
        <v>24</v>
      </c>
      <c r="F55" s="163">
        <v>108</v>
      </c>
      <c r="G55" s="51"/>
      <c r="H55" s="51">
        <f t="shared" si="0"/>
        <v>0</v>
      </c>
    </row>
    <row r="56" spans="1:8" ht="22.5" x14ac:dyDescent="0.2">
      <c r="A56" s="164" t="s">
        <v>142</v>
      </c>
      <c r="B56" s="223"/>
      <c r="C56" s="173"/>
      <c r="D56" s="161" t="s">
        <v>1498</v>
      </c>
      <c r="E56" s="162" t="s">
        <v>24</v>
      </c>
      <c r="F56" s="163">
        <v>108</v>
      </c>
      <c r="G56" s="51"/>
      <c r="H56" s="51">
        <f t="shared" si="0"/>
        <v>0</v>
      </c>
    </row>
    <row r="57" spans="1:8" ht="22.5" x14ac:dyDescent="0.2">
      <c r="A57" s="164" t="s">
        <v>144</v>
      </c>
      <c r="B57" s="223"/>
      <c r="C57" s="173"/>
      <c r="D57" s="161" t="s">
        <v>1499</v>
      </c>
      <c r="E57" s="162" t="s">
        <v>24</v>
      </c>
      <c r="F57" s="163">
        <v>63</v>
      </c>
      <c r="G57" s="51"/>
      <c r="H57" s="51">
        <f t="shared" si="0"/>
        <v>0</v>
      </c>
    </row>
    <row r="58" spans="1:8" ht="22.5" x14ac:dyDescent="0.2">
      <c r="A58" s="164" t="s">
        <v>146</v>
      </c>
      <c r="B58" s="223"/>
      <c r="C58" s="173"/>
      <c r="D58" s="161" t="s">
        <v>1500</v>
      </c>
      <c r="E58" s="162" t="s">
        <v>24</v>
      </c>
      <c r="F58" s="163">
        <v>10</v>
      </c>
      <c r="G58" s="51"/>
      <c r="H58" s="51">
        <f t="shared" si="0"/>
        <v>0</v>
      </c>
    </row>
    <row r="59" spans="1:8" ht="22.5" x14ac:dyDescent="0.2">
      <c r="A59" s="164" t="s">
        <v>148</v>
      </c>
      <c r="B59" s="223"/>
      <c r="C59" s="173"/>
      <c r="D59" s="161" t="s">
        <v>1501</v>
      </c>
      <c r="E59" s="162" t="s">
        <v>24</v>
      </c>
      <c r="F59" s="163">
        <v>448</v>
      </c>
      <c r="G59" s="51"/>
      <c r="H59" s="51">
        <f t="shared" si="0"/>
        <v>0</v>
      </c>
    </row>
    <row r="60" spans="1:8" ht="22.5" x14ac:dyDescent="0.2">
      <c r="A60" s="164" t="s">
        <v>150</v>
      </c>
      <c r="B60" s="223"/>
      <c r="C60" s="173"/>
      <c r="D60" s="161" t="s">
        <v>1502</v>
      </c>
      <c r="E60" s="162" t="s">
        <v>24</v>
      </c>
      <c r="F60" s="163">
        <v>62</v>
      </c>
      <c r="G60" s="51"/>
      <c r="H60" s="51">
        <f t="shared" si="0"/>
        <v>0</v>
      </c>
    </row>
    <row r="61" spans="1:8" ht="22.5" x14ac:dyDescent="0.2">
      <c r="A61" s="164" t="s">
        <v>152</v>
      </c>
      <c r="B61" s="223"/>
      <c r="C61" s="173"/>
      <c r="D61" s="161" t="s">
        <v>1503</v>
      </c>
      <c r="E61" s="162" t="s">
        <v>24</v>
      </c>
      <c r="F61" s="163">
        <v>94</v>
      </c>
      <c r="G61" s="51"/>
      <c r="H61" s="51">
        <f t="shared" si="0"/>
        <v>0</v>
      </c>
    </row>
    <row r="62" spans="1:8" ht="22.5" x14ac:dyDescent="0.2">
      <c r="A62" s="164" t="s">
        <v>154</v>
      </c>
      <c r="B62" s="223"/>
      <c r="C62" s="173"/>
      <c r="D62" s="161" t="s">
        <v>1504</v>
      </c>
      <c r="E62" s="162" t="s">
        <v>24</v>
      </c>
      <c r="F62" s="163">
        <v>82</v>
      </c>
      <c r="G62" s="51"/>
      <c r="H62" s="51">
        <f t="shared" si="0"/>
        <v>0</v>
      </c>
    </row>
    <row r="63" spans="1:8" ht="22.5" x14ac:dyDescent="0.2">
      <c r="A63" s="164" t="s">
        <v>156</v>
      </c>
      <c r="B63" s="223"/>
      <c r="C63" s="173"/>
      <c r="D63" s="161" t="s">
        <v>1505</v>
      </c>
      <c r="E63" s="162" t="s">
        <v>24</v>
      </c>
      <c r="F63" s="163">
        <v>46</v>
      </c>
      <c r="G63" s="51"/>
      <c r="H63" s="51">
        <f t="shared" si="0"/>
        <v>0</v>
      </c>
    </row>
    <row r="64" spans="1:8" ht="22.5" x14ac:dyDescent="0.2">
      <c r="A64" s="164" t="s">
        <v>158</v>
      </c>
      <c r="B64" s="223"/>
      <c r="C64" s="173"/>
      <c r="D64" s="161" t="s">
        <v>1506</v>
      </c>
      <c r="E64" s="162" t="s">
        <v>24</v>
      </c>
      <c r="F64" s="163">
        <v>52</v>
      </c>
      <c r="G64" s="51"/>
      <c r="H64" s="51">
        <f t="shared" si="0"/>
        <v>0</v>
      </c>
    </row>
    <row r="65" spans="1:8" ht="22.5" x14ac:dyDescent="0.2">
      <c r="A65" s="170" t="s">
        <v>1781</v>
      </c>
      <c r="B65" s="223"/>
      <c r="C65" s="172"/>
      <c r="D65" s="171" t="s">
        <v>1507</v>
      </c>
      <c r="E65" s="170"/>
      <c r="F65" s="170"/>
      <c r="G65" s="52"/>
      <c r="H65" s="52"/>
    </row>
    <row r="66" spans="1:8" ht="45" x14ac:dyDescent="0.2">
      <c r="A66" s="164" t="s">
        <v>162</v>
      </c>
      <c r="B66" s="223"/>
      <c r="C66" s="173"/>
      <c r="D66" s="161" t="s">
        <v>1508</v>
      </c>
      <c r="E66" s="162" t="s">
        <v>24</v>
      </c>
      <c r="F66" s="163">
        <v>75</v>
      </c>
      <c r="G66" s="51"/>
      <c r="H66" s="51">
        <f t="shared" si="0"/>
        <v>0</v>
      </c>
    </row>
    <row r="67" spans="1:8" ht="45" x14ac:dyDescent="0.2">
      <c r="A67" s="164" t="s">
        <v>164</v>
      </c>
      <c r="B67" s="223"/>
      <c r="C67" s="173"/>
      <c r="D67" s="161" t="s">
        <v>1509</v>
      </c>
      <c r="E67" s="162" t="s">
        <v>24</v>
      </c>
      <c r="F67" s="163">
        <v>250</v>
      </c>
      <c r="G67" s="51"/>
      <c r="H67" s="51">
        <f t="shared" si="0"/>
        <v>0</v>
      </c>
    </row>
    <row r="68" spans="1:8" ht="45" x14ac:dyDescent="0.2">
      <c r="A68" s="164" t="s">
        <v>166</v>
      </c>
      <c r="B68" s="223"/>
      <c r="C68" s="173"/>
      <c r="D68" s="161" t="s">
        <v>1510</v>
      </c>
      <c r="E68" s="162" t="s">
        <v>33</v>
      </c>
      <c r="F68" s="163">
        <v>1</v>
      </c>
      <c r="G68" s="51"/>
      <c r="H68" s="51">
        <f t="shared" si="0"/>
        <v>0</v>
      </c>
    </row>
    <row r="69" spans="1:8" ht="56.25" x14ac:dyDescent="0.2">
      <c r="A69" s="164" t="s">
        <v>169</v>
      </c>
      <c r="B69" s="223"/>
      <c r="C69" s="173"/>
      <c r="D69" s="161" t="s">
        <v>1511</v>
      </c>
      <c r="E69" s="162" t="s">
        <v>36</v>
      </c>
      <c r="F69" s="163">
        <v>19</v>
      </c>
      <c r="G69" s="51"/>
      <c r="H69" s="51">
        <f t="shared" si="0"/>
        <v>0</v>
      </c>
    </row>
    <row r="70" spans="1:8" ht="33.75" x14ac:dyDescent="0.2">
      <c r="A70" s="164" t="s">
        <v>172</v>
      </c>
      <c r="B70" s="223"/>
      <c r="C70" s="173"/>
      <c r="D70" s="161" t="s">
        <v>1512</v>
      </c>
      <c r="E70" s="162" t="s">
        <v>36</v>
      </c>
      <c r="F70" s="163">
        <v>1</v>
      </c>
      <c r="G70" s="51"/>
      <c r="H70" s="51">
        <f t="shared" si="0"/>
        <v>0</v>
      </c>
    </row>
    <row r="71" spans="1:8" ht="33.75" x14ac:dyDescent="0.2">
      <c r="A71" s="164" t="s">
        <v>176</v>
      </c>
      <c r="B71" s="223"/>
      <c r="C71" s="173"/>
      <c r="D71" s="161" t="s">
        <v>1513</v>
      </c>
      <c r="E71" s="162" t="s">
        <v>36</v>
      </c>
      <c r="F71" s="163">
        <v>18</v>
      </c>
      <c r="G71" s="51"/>
      <c r="H71" s="51">
        <f t="shared" si="0"/>
        <v>0</v>
      </c>
    </row>
    <row r="72" spans="1:8" ht="22.5" x14ac:dyDescent="0.2">
      <c r="A72" s="164" t="s">
        <v>178</v>
      </c>
      <c r="B72" s="223"/>
      <c r="C72" s="173"/>
      <c r="D72" s="161" t="s">
        <v>1514</v>
      </c>
      <c r="E72" s="162" t="s">
        <v>36</v>
      </c>
      <c r="F72" s="163">
        <v>18</v>
      </c>
      <c r="G72" s="51"/>
      <c r="H72" s="51">
        <f t="shared" si="0"/>
        <v>0</v>
      </c>
    </row>
    <row r="73" spans="1:8" ht="22.5" x14ac:dyDescent="0.2">
      <c r="A73" s="164" t="s">
        <v>180</v>
      </c>
      <c r="B73" s="223"/>
      <c r="C73" s="173"/>
      <c r="D73" s="161" t="s">
        <v>1483</v>
      </c>
      <c r="E73" s="162" t="s">
        <v>36</v>
      </c>
      <c r="F73" s="163">
        <v>7</v>
      </c>
      <c r="G73" s="51"/>
      <c r="H73" s="51">
        <f t="shared" si="0"/>
        <v>0</v>
      </c>
    </row>
    <row r="74" spans="1:8" ht="22.5" x14ac:dyDescent="0.2">
      <c r="A74" s="164" t="s">
        <v>182</v>
      </c>
      <c r="B74" s="223"/>
      <c r="C74" s="173"/>
      <c r="D74" s="161" t="s">
        <v>1484</v>
      </c>
      <c r="E74" s="162" t="s">
        <v>36</v>
      </c>
      <c r="F74" s="163">
        <v>1</v>
      </c>
      <c r="G74" s="51"/>
      <c r="H74" s="51">
        <f t="shared" ref="H74:H83" si="1">F74*G74</f>
        <v>0</v>
      </c>
    </row>
    <row r="75" spans="1:8" ht="22.5" x14ac:dyDescent="0.2">
      <c r="A75" s="164" t="s">
        <v>184</v>
      </c>
      <c r="B75" s="223"/>
      <c r="C75" s="173"/>
      <c r="D75" s="161" t="s">
        <v>1515</v>
      </c>
      <c r="E75" s="162" t="s">
        <v>36</v>
      </c>
      <c r="F75" s="163">
        <v>2</v>
      </c>
      <c r="G75" s="51"/>
      <c r="H75" s="51">
        <f t="shared" si="1"/>
        <v>0</v>
      </c>
    </row>
    <row r="76" spans="1:8" ht="45" x14ac:dyDescent="0.2">
      <c r="A76" s="164" t="s">
        <v>186</v>
      </c>
      <c r="B76" s="223"/>
      <c r="C76" s="173"/>
      <c r="D76" s="161" t="s">
        <v>1485</v>
      </c>
      <c r="E76" s="162" t="s">
        <v>36</v>
      </c>
      <c r="F76" s="163">
        <v>2</v>
      </c>
      <c r="G76" s="51"/>
      <c r="H76" s="51">
        <f t="shared" si="1"/>
        <v>0</v>
      </c>
    </row>
    <row r="77" spans="1:8" x14ac:dyDescent="0.2">
      <c r="A77" s="164" t="s">
        <v>188</v>
      </c>
      <c r="B77" s="223"/>
      <c r="C77" s="173"/>
      <c r="D77" s="161" t="s">
        <v>1516</v>
      </c>
      <c r="E77" s="162" t="s">
        <v>36</v>
      </c>
      <c r="F77" s="163">
        <v>2</v>
      </c>
      <c r="G77" s="51"/>
      <c r="H77" s="51">
        <f t="shared" si="1"/>
        <v>0</v>
      </c>
    </row>
    <row r="78" spans="1:8" ht="22.5" x14ac:dyDescent="0.2">
      <c r="A78" s="164" t="s">
        <v>190</v>
      </c>
      <c r="B78" s="223"/>
      <c r="C78" s="173"/>
      <c r="D78" s="161" t="s">
        <v>9</v>
      </c>
      <c r="E78" s="162" t="s">
        <v>24</v>
      </c>
      <c r="F78" s="163">
        <v>325</v>
      </c>
      <c r="G78" s="51"/>
      <c r="H78" s="51">
        <f t="shared" si="1"/>
        <v>0</v>
      </c>
    </row>
    <row r="79" spans="1:8" ht="45" x14ac:dyDescent="0.2">
      <c r="A79" s="164" t="s">
        <v>192</v>
      </c>
      <c r="B79" s="223"/>
      <c r="C79" s="173"/>
      <c r="D79" s="161" t="s">
        <v>5</v>
      </c>
      <c r="E79" s="162" t="s">
        <v>24</v>
      </c>
      <c r="F79" s="163">
        <v>325</v>
      </c>
      <c r="G79" s="51"/>
      <c r="H79" s="51">
        <f t="shared" si="1"/>
        <v>0</v>
      </c>
    </row>
    <row r="80" spans="1:8" ht="22.5" x14ac:dyDescent="0.2">
      <c r="A80" s="164" t="s">
        <v>193</v>
      </c>
      <c r="B80" s="223"/>
      <c r="C80" s="173"/>
      <c r="D80" s="161" t="s">
        <v>1496</v>
      </c>
      <c r="E80" s="162" t="s">
        <v>24</v>
      </c>
      <c r="F80" s="163">
        <v>75</v>
      </c>
      <c r="G80" s="51"/>
      <c r="H80" s="51">
        <f t="shared" si="1"/>
        <v>0</v>
      </c>
    </row>
    <row r="81" spans="1:8" ht="22.5" x14ac:dyDescent="0.2">
      <c r="A81" s="164" t="s">
        <v>196</v>
      </c>
      <c r="B81" s="223"/>
      <c r="C81" s="173"/>
      <c r="D81" s="161" t="s">
        <v>1499</v>
      </c>
      <c r="E81" s="162" t="s">
        <v>24</v>
      </c>
      <c r="F81" s="163">
        <v>250</v>
      </c>
      <c r="G81" s="51"/>
      <c r="H81" s="51">
        <f t="shared" si="1"/>
        <v>0</v>
      </c>
    </row>
    <row r="82" spans="1:8" ht="45" x14ac:dyDescent="0.2">
      <c r="A82" s="164" t="s">
        <v>198</v>
      </c>
      <c r="B82" s="223"/>
      <c r="C82" s="173"/>
      <c r="D82" s="161" t="s">
        <v>1467</v>
      </c>
      <c r="E82" s="162" t="s">
        <v>25</v>
      </c>
      <c r="F82" s="163">
        <v>1</v>
      </c>
      <c r="G82" s="51"/>
      <c r="H82" s="51">
        <f t="shared" si="1"/>
        <v>0</v>
      </c>
    </row>
    <row r="83" spans="1:8" ht="56.25" x14ac:dyDescent="0.2">
      <c r="A83" s="164" t="s">
        <v>200</v>
      </c>
      <c r="B83" s="223"/>
      <c r="C83" s="173"/>
      <c r="D83" s="161" t="s">
        <v>1468</v>
      </c>
      <c r="E83" s="162" t="s">
        <v>25</v>
      </c>
      <c r="F83" s="163">
        <v>1</v>
      </c>
      <c r="G83" s="51"/>
      <c r="H83" s="51">
        <f t="shared" si="1"/>
        <v>0</v>
      </c>
    </row>
    <row r="84" spans="1:8" ht="22.5" x14ac:dyDescent="0.2">
      <c r="A84" s="170" t="s">
        <v>2172</v>
      </c>
      <c r="B84" s="223"/>
      <c r="C84" s="172"/>
      <c r="D84" s="171" t="s">
        <v>2173</v>
      </c>
      <c r="E84" s="170"/>
      <c r="F84" s="170"/>
      <c r="G84" s="52"/>
      <c r="H84" s="52"/>
    </row>
    <row r="85" spans="1:8" ht="101.25" x14ac:dyDescent="0.2">
      <c r="A85" s="164" t="s">
        <v>2175</v>
      </c>
      <c r="B85" s="223"/>
      <c r="C85" s="173"/>
      <c r="D85" s="161" t="s">
        <v>2174</v>
      </c>
      <c r="E85" s="162" t="s">
        <v>25</v>
      </c>
      <c r="F85" s="163">
        <v>1</v>
      </c>
      <c r="G85" s="51"/>
      <c r="H85" s="51">
        <f t="shared" ref="H85:H90" si="2">F85*G85</f>
        <v>0</v>
      </c>
    </row>
    <row r="86" spans="1:8" ht="45" x14ac:dyDescent="0.2">
      <c r="A86" s="164" t="s">
        <v>2176</v>
      </c>
      <c r="B86" s="223"/>
      <c r="C86" s="173"/>
      <c r="D86" s="161" t="s">
        <v>1509</v>
      </c>
      <c r="E86" s="162" t="s">
        <v>24</v>
      </c>
      <c r="F86" s="163">
        <v>16</v>
      </c>
      <c r="G86" s="51"/>
      <c r="H86" s="51">
        <f t="shared" si="2"/>
        <v>0</v>
      </c>
    </row>
    <row r="87" spans="1:8" ht="22.5" x14ac:dyDescent="0.2">
      <c r="A87" s="164" t="s">
        <v>2177</v>
      </c>
      <c r="B87" s="223"/>
      <c r="C87" s="173"/>
      <c r="D87" s="161" t="s">
        <v>1483</v>
      </c>
      <c r="E87" s="162" t="s">
        <v>33</v>
      </c>
      <c r="F87" s="163">
        <v>2</v>
      </c>
      <c r="G87" s="51"/>
      <c r="H87" s="51">
        <f t="shared" si="2"/>
        <v>0</v>
      </c>
    </row>
    <row r="88" spans="1:8" ht="22.5" x14ac:dyDescent="0.2">
      <c r="A88" s="164" t="s">
        <v>2178</v>
      </c>
      <c r="B88" s="223"/>
      <c r="C88" s="173"/>
      <c r="D88" s="161" t="s">
        <v>2182</v>
      </c>
      <c r="E88" s="162" t="s">
        <v>36</v>
      </c>
      <c r="F88" s="163">
        <v>2</v>
      </c>
      <c r="G88" s="51"/>
      <c r="H88" s="51">
        <f t="shared" si="2"/>
        <v>0</v>
      </c>
    </row>
    <row r="89" spans="1:8" ht="22.5" x14ac:dyDescent="0.2">
      <c r="A89" s="164" t="s">
        <v>2179</v>
      </c>
      <c r="B89" s="223"/>
      <c r="C89" s="173"/>
      <c r="D89" s="161" t="s">
        <v>9</v>
      </c>
      <c r="E89" s="162" t="s">
        <v>24</v>
      </c>
      <c r="F89" s="163">
        <v>16</v>
      </c>
      <c r="G89" s="51"/>
      <c r="H89" s="51">
        <f t="shared" si="2"/>
        <v>0</v>
      </c>
    </row>
    <row r="90" spans="1:8" ht="45" x14ac:dyDescent="0.2">
      <c r="A90" s="164" t="s">
        <v>2180</v>
      </c>
      <c r="B90" s="223"/>
      <c r="C90" s="173"/>
      <c r="D90" s="161" t="s">
        <v>5</v>
      </c>
      <c r="E90" s="162" t="s">
        <v>24</v>
      </c>
      <c r="F90" s="163">
        <v>16</v>
      </c>
      <c r="G90" s="51"/>
      <c r="H90" s="51">
        <f t="shared" si="2"/>
        <v>0</v>
      </c>
    </row>
    <row r="91" spans="1:8" ht="22.5" x14ac:dyDescent="0.2">
      <c r="A91" s="164" t="s">
        <v>2181</v>
      </c>
      <c r="B91" s="223"/>
      <c r="C91" s="173"/>
      <c r="D91" s="161" t="s">
        <v>1499</v>
      </c>
      <c r="E91" s="162" t="s">
        <v>24</v>
      </c>
      <c r="F91" s="163">
        <v>16</v>
      </c>
      <c r="G91" s="51"/>
      <c r="H91" s="51">
        <f t="shared" ref="H91" si="3">F91*G91</f>
        <v>0</v>
      </c>
    </row>
    <row r="92" spans="1:8" ht="33.75" x14ac:dyDescent="0.2">
      <c r="A92" s="164" t="s">
        <v>2183</v>
      </c>
      <c r="B92" s="223"/>
      <c r="C92" s="173"/>
      <c r="D92" s="161" t="s">
        <v>2187</v>
      </c>
      <c r="E92" s="162" t="s">
        <v>37</v>
      </c>
      <c r="F92" s="163">
        <v>15.87</v>
      </c>
      <c r="G92" s="51"/>
      <c r="H92" s="51">
        <f t="shared" ref="H92:H95" si="4">F92*G92</f>
        <v>0</v>
      </c>
    </row>
    <row r="93" spans="1:8" ht="56.25" x14ac:dyDescent="0.2">
      <c r="A93" s="164" t="s">
        <v>2184</v>
      </c>
      <c r="B93" s="223"/>
      <c r="C93" s="173"/>
      <c r="D93" s="161" t="s">
        <v>543</v>
      </c>
      <c r="E93" s="162" t="s">
        <v>37</v>
      </c>
      <c r="F93" s="163">
        <v>4.84</v>
      </c>
      <c r="G93" s="51"/>
      <c r="H93" s="51">
        <f t="shared" si="4"/>
        <v>0</v>
      </c>
    </row>
    <row r="94" spans="1:8" ht="22.5" x14ac:dyDescent="0.2">
      <c r="A94" s="164" t="s">
        <v>2185</v>
      </c>
      <c r="B94" s="223"/>
      <c r="C94" s="173"/>
      <c r="D94" s="161" t="s">
        <v>2188</v>
      </c>
      <c r="E94" s="162" t="s">
        <v>33</v>
      </c>
      <c r="F94" s="163">
        <v>1</v>
      </c>
      <c r="G94" s="51"/>
      <c r="H94" s="51">
        <f t="shared" si="4"/>
        <v>0</v>
      </c>
    </row>
    <row r="95" spans="1:8" ht="22.5" x14ac:dyDescent="0.2">
      <c r="A95" s="164" t="s">
        <v>2186</v>
      </c>
      <c r="B95" s="223"/>
      <c r="C95" s="173"/>
      <c r="D95" s="161" t="s">
        <v>2189</v>
      </c>
      <c r="E95" s="162" t="s">
        <v>24</v>
      </c>
      <c r="F95" s="163">
        <v>30</v>
      </c>
      <c r="G95" s="51"/>
      <c r="H95" s="51">
        <f t="shared" si="4"/>
        <v>0</v>
      </c>
    </row>
    <row r="96" spans="1:8" x14ac:dyDescent="0.2">
      <c r="A96" s="203" t="s">
        <v>1789</v>
      </c>
      <c r="B96" s="204"/>
      <c r="C96" s="204"/>
      <c r="D96" s="204"/>
      <c r="E96" s="204"/>
      <c r="F96" s="204"/>
      <c r="G96" s="204"/>
      <c r="H96" s="15">
        <f>SUM(H9:H25,H27:H46,H48:H64,H66:H83,H85:H95)</f>
        <v>0</v>
      </c>
    </row>
    <row r="97" spans="1:8" ht="22.5" x14ac:dyDescent="0.2">
      <c r="A97" s="170" t="s">
        <v>1782</v>
      </c>
      <c r="B97" s="172"/>
      <c r="C97" s="48" t="s">
        <v>1844</v>
      </c>
      <c r="D97" s="171" t="s">
        <v>1517</v>
      </c>
      <c r="E97" s="170"/>
      <c r="F97" s="170"/>
      <c r="G97" s="172"/>
      <c r="H97" s="172"/>
    </row>
    <row r="98" spans="1:8" x14ac:dyDescent="0.2">
      <c r="A98" s="170" t="s">
        <v>1783</v>
      </c>
      <c r="B98" s="222" t="s">
        <v>1812</v>
      </c>
      <c r="C98" s="172"/>
      <c r="D98" s="171" t="s">
        <v>1518</v>
      </c>
      <c r="E98" s="170"/>
      <c r="F98" s="170"/>
      <c r="G98" s="172"/>
      <c r="H98" s="172"/>
    </row>
    <row r="99" spans="1:8" ht="22.5" x14ac:dyDescent="0.2">
      <c r="A99" s="164" t="s">
        <v>202</v>
      </c>
      <c r="B99" s="223"/>
      <c r="C99" s="173"/>
      <c r="D99" s="161" t="s">
        <v>1519</v>
      </c>
      <c r="E99" s="162" t="s">
        <v>43</v>
      </c>
      <c r="F99" s="163">
        <v>37.6</v>
      </c>
      <c r="G99" s="51"/>
      <c r="H99" s="51">
        <f>F99*G99</f>
        <v>0</v>
      </c>
    </row>
    <row r="100" spans="1:8" ht="45" x14ac:dyDescent="0.2">
      <c r="A100" s="164" t="s">
        <v>204</v>
      </c>
      <c r="B100" s="223"/>
      <c r="C100" s="173"/>
      <c r="D100" s="161" t="s">
        <v>1520</v>
      </c>
      <c r="E100" s="162" t="s">
        <v>43</v>
      </c>
      <c r="F100" s="163">
        <v>82.08</v>
      </c>
      <c r="G100" s="51"/>
      <c r="H100" s="51">
        <f t="shared" ref="H100:H163" si="5">F100*G100</f>
        <v>0</v>
      </c>
    </row>
    <row r="101" spans="1:8" ht="22.5" x14ac:dyDescent="0.2">
      <c r="A101" s="164" t="s">
        <v>205</v>
      </c>
      <c r="B101" s="223"/>
      <c r="C101" s="173"/>
      <c r="D101" s="161" t="s">
        <v>1521</v>
      </c>
      <c r="E101" s="162" t="s">
        <v>43</v>
      </c>
      <c r="F101" s="163">
        <v>0</v>
      </c>
      <c r="G101" s="51"/>
      <c r="H101" s="51">
        <f t="shared" si="5"/>
        <v>0</v>
      </c>
    </row>
    <row r="102" spans="1:8" x14ac:dyDescent="0.2">
      <c r="A102" s="170" t="s">
        <v>1784</v>
      </c>
      <c r="B102" s="223"/>
      <c r="C102" s="172"/>
      <c r="D102" s="171" t="s">
        <v>1522</v>
      </c>
      <c r="E102" s="170"/>
      <c r="F102" s="170"/>
      <c r="G102" s="52"/>
      <c r="H102" s="52"/>
    </row>
    <row r="103" spans="1:8" ht="33.75" x14ac:dyDescent="0.2">
      <c r="A103" s="164" t="s">
        <v>207</v>
      </c>
      <c r="B103" s="223"/>
      <c r="C103" s="173"/>
      <c r="D103" s="161" t="s">
        <v>1523</v>
      </c>
      <c r="E103" s="162" t="s">
        <v>24</v>
      </c>
      <c r="F103" s="163">
        <v>110</v>
      </c>
      <c r="G103" s="51"/>
      <c r="H103" s="51">
        <f t="shared" si="5"/>
        <v>0</v>
      </c>
    </row>
    <row r="104" spans="1:8" ht="33.75" x14ac:dyDescent="0.2">
      <c r="A104" s="164" t="s">
        <v>209</v>
      </c>
      <c r="B104" s="223"/>
      <c r="C104" s="173"/>
      <c r="D104" s="161" t="s">
        <v>1524</v>
      </c>
      <c r="E104" s="162" t="s">
        <v>24</v>
      </c>
      <c r="F104" s="163">
        <v>125</v>
      </c>
      <c r="G104" s="51"/>
      <c r="H104" s="51">
        <f t="shared" si="5"/>
        <v>0</v>
      </c>
    </row>
    <row r="105" spans="1:8" ht="33.75" x14ac:dyDescent="0.2">
      <c r="A105" s="164" t="s">
        <v>212</v>
      </c>
      <c r="B105" s="223"/>
      <c r="C105" s="173"/>
      <c r="D105" s="161" t="s">
        <v>1525</v>
      </c>
      <c r="E105" s="162" t="s">
        <v>24</v>
      </c>
      <c r="F105" s="163">
        <v>109</v>
      </c>
      <c r="G105" s="51"/>
      <c r="H105" s="51">
        <f t="shared" si="5"/>
        <v>0</v>
      </c>
    </row>
    <row r="106" spans="1:8" ht="33.75" x14ac:dyDescent="0.2">
      <c r="A106" s="164" t="s">
        <v>214</v>
      </c>
      <c r="B106" s="223"/>
      <c r="C106" s="173"/>
      <c r="D106" s="161" t="s">
        <v>1526</v>
      </c>
      <c r="E106" s="162" t="s">
        <v>24</v>
      </c>
      <c r="F106" s="163">
        <v>48</v>
      </c>
      <c r="G106" s="51"/>
      <c r="H106" s="51">
        <f t="shared" si="5"/>
        <v>0</v>
      </c>
    </row>
    <row r="107" spans="1:8" ht="33.75" x14ac:dyDescent="0.2">
      <c r="A107" s="164" t="s">
        <v>216</v>
      </c>
      <c r="B107" s="223"/>
      <c r="C107" s="173"/>
      <c r="D107" s="161" t="s">
        <v>1527</v>
      </c>
      <c r="E107" s="162" t="s">
        <v>24</v>
      </c>
      <c r="F107" s="163">
        <v>247</v>
      </c>
      <c r="G107" s="51"/>
      <c r="H107" s="51">
        <f t="shared" si="5"/>
        <v>0</v>
      </c>
    </row>
    <row r="108" spans="1:8" ht="33.75" x14ac:dyDescent="0.2">
      <c r="A108" s="164" t="s">
        <v>218</v>
      </c>
      <c r="B108" s="223"/>
      <c r="C108" s="173"/>
      <c r="D108" s="161" t="s">
        <v>1528</v>
      </c>
      <c r="E108" s="162" t="s">
        <v>36</v>
      </c>
      <c r="F108" s="163">
        <v>14</v>
      </c>
      <c r="G108" s="51"/>
      <c r="H108" s="51">
        <f t="shared" si="5"/>
        <v>0</v>
      </c>
    </row>
    <row r="109" spans="1:8" ht="45" x14ac:dyDescent="0.2">
      <c r="A109" s="164" t="s">
        <v>220</v>
      </c>
      <c r="B109" s="223"/>
      <c r="C109" s="173"/>
      <c r="D109" s="161" t="s">
        <v>1529</v>
      </c>
      <c r="E109" s="162" t="s">
        <v>24</v>
      </c>
      <c r="F109" s="163">
        <v>76</v>
      </c>
      <c r="G109" s="51"/>
      <c r="H109" s="51">
        <f t="shared" si="5"/>
        <v>0</v>
      </c>
    </row>
    <row r="110" spans="1:8" ht="33.75" x14ac:dyDescent="0.2">
      <c r="A110" s="164" t="s">
        <v>223</v>
      </c>
      <c r="B110" s="223"/>
      <c r="C110" s="173"/>
      <c r="D110" s="161" t="s">
        <v>1530</v>
      </c>
      <c r="E110" s="162" t="s">
        <v>36</v>
      </c>
      <c r="F110" s="163">
        <v>99</v>
      </c>
      <c r="G110" s="51"/>
      <c r="H110" s="51">
        <f t="shared" si="5"/>
        <v>0</v>
      </c>
    </row>
    <row r="111" spans="1:8" ht="33.75" x14ac:dyDescent="0.2">
      <c r="A111" s="164" t="s">
        <v>225</v>
      </c>
      <c r="B111" s="223"/>
      <c r="C111" s="173"/>
      <c r="D111" s="161" t="s">
        <v>1531</v>
      </c>
      <c r="E111" s="162" t="s">
        <v>36</v>
      </c>
      <c r="F111" s="163">
        <v>35</v>
      </c>
      <c r="G111" s="51"/>
      <c r="H111" s="51">
        <f t="shared" si="5"/>
        <v>0</v>
      </c>
    </row>
    <row r="112" spans="1:8" ht="33.75" x14ac:dyDescent="0.2">
      <c r="A112" s="164" t="s">
        <v>227</v>
      </c>
      <c r="B112" s="223"/>
      <c r="C112" s="173"/>
      <c r="D112" s="161" t="s">
        <v>1466</v>
      </c>
      <c r="E112" s="162" t="s">
        <v>25</v>
      </c>
      <c r="F112" s="163">
        <v>1</v>
      </c>
      <c r="G112" s="51"/>
      <c r="H112" s="51">
        <f t="shared" si="5"/>
        <v>0</v>
      </c>
    </row>
    <row r="113" spans="1:8" ht="33.75" x14ac:dyDescent="0.2">
      <c r="A113" s="164" t="s">
        <v>229</v>
      </c>
      <c r="B113" s="223"/>
      <c r="C113" s="173"/>
      <c r="D113" s="161" t="s">
        <v>1532</v>
      </c>
      <c r="E113" s="162" t="s">
        <v>25</v>
      </c>
      <c r="F113" s="163">
        <v>1</v>
      </c>
      <c r="G113" s="51"/>
      <c r="H113" s="51">
        <f t="shared" si="5"/>
        <v>0</v>
      </c>
    </row>
    <row r="114" spans="1:8" ht="56.25" x14ac:dyDescent="0.2">
      <c r="A114" s="164" t="s">
        <v>231</v>
      </c>
      <c r="B114" s="223"/>
      <c r="C114" s="173"/>
      <c r="D114" s="161" t="s">
        <v>1468</v>
      </c>
      <c r="E114" s="162" t="s">
        <v>25</v>
      </c>
      <c r="F114" s="163">
        <v>1</v>
      </c>
      <c r="G114" s="51"/>
      <c r="H114" s="51">
        <f t="shared" si="5"/>
        <v>0</v>
      </c>
    </row>
    <row r="115" spans="1:8" ht="22.5" x14ac:dyDescent="0.2">
      <c r="A115" s="170" t="s">
        <v>1785</v>
      </c>
      <c r="B115" s="223"/>
      <c r="C115" s="172"/>
      <c r="D115" s="171" t="s">
        <v>1533</v>
      </c>
      <c r="E115" s="170"/>
      <c r="F115" s="170"/>
      <c r="G115" s="52"/>
      <c r="H115" s="52"/>
    </row>
    <row r="116" spans="1:8" ht="56.25" x14ac:dyDescent="0.2">
      <c r="A116" s="164" t="s">
        <v>233</v>
      </c>
      <c r="B116" s="223"/>
      <c r="C116" s="173"/>
      <c r="D116" s="161" t="s">
        <v>1534</v>
      </c>
      <c r="E116" s="162" t="s">
        <v>34</v>
      </c>
      <c r="F116" s="163">
        <v>33</v>
      </c>
      <c r="G116" s="51"/>
      <c r="H116" s="51">
        <f t="shared" si="5"/>
        <v>0</v>
      </c>
    </row>
    <row r="117" spans="1:8" ht="67.5" x14ac:dyDescent="0.2">
      <c r="A117" s="164" t="s">
        <v>235</v>
      </c>
      <c r="B117" s="223"/>
      <c r="C117" s="173"/>
      <c r="D117" s="161" t="s">
        <v>1535</v>
      </c>
      <c r="E117" s="162" t="s">
        <v>34</v>
      </c>
      <c r="F117" s="163">
        <v>2</v>
      </c>
      <c r="G117" s="51"/>
      <c r="H117" s="51">
        <f t="shared" si="5"/>
        <v>0</v>
      </c>
    </row>
    <row r="118" spans="1:8" x14ac:dyDescent="0.2">
      <c r="A118" s="164" t="s">
        <v>238</v>
      </c>
      <c r="B118" s="223"/>
      <c r="C118" s="173"/>
      <c r="D118" s="161" t="s">
        <v>1536</v>
      </c>
      <c r="E118" s="162" t="s">
        <v>34</v>
      </c>
      <c r="F118" s="163">
        <v>33</v>
      </c>
      <c r="G118" s="51"/>
      <c r="H118" s="51">
        <f t="shared" si="5"/>
        <v>0</v>
      </c>
    </row>
    <row r="119" spans="1:8" ht="45" x14ac:dyDescent="0.2">
      <c r="A119" s="164" t="s">
        <v>239</v>
      </c>
      <c r="B119" s="223"/>
      <c r="C119" s="173"/>
      <c r="D119" s="161" t="s">
        <v>1537</v>
      </c>
      <c r="E119" s="162" t="s">
        <v>34</v>
      </c>
      <c r="F119" s="163">
        <v>2</v>
      </c>
      <c r="G119" s="51"/>
      <c r="H119" s="51">
        <f t="shared" si="5"/>
        <v>0</v>
      </c>
    </row>
    <row r="120" spans="1:8" ht="22.5" x14ac:dyDescent="0.2">
      <c r="A120" s="164" t="s">
        <v>241</v>
      </c>
      <c r="B120" s="223"/>
      <c r="C120" s="173"/>
      <c r="D120" s="161" t="s">
        <v>1538</v>
      </c>
      <c r="E120" s="162" t="s">
        <v>34</v>
      </c>
      <c r="F120" s="163">
        <v>21</v>
      </c>
      <c r="G120" s="51"/>
      <c r="H120" s="51">
        <f t="shared" si="5"/>
        <v>0</v>
      </c>
    </row>
    <row r="121" spans="1:8" ht="22.5" x14ac:dyDescent="0.2">
      <c r="A121" s="164" t="s">
        <v>243</v>
      </c>
      <c r="B121" s="223"/>
      <c r="C121" s="173"/>
      <c r="D121" s="161" t="s">
        <v>1539</v>
      </c>
      <c r="E121" s="162" t="s">
        <v>34</v>
      </c>
      <c r="F121" s="163">
        <v>21</v>
      </c>
      <c r="G121" s="51"/>
      <c r="H121" s="51">
        <f t="shared" si="5"/>
        <v>0</v>
      </c>
    </row>
    <row r="122" spans="1:8" ht="33.75" x14ac:dyDescent="0.2">
      <c r="A122" s="164" t="s">
        <v>245</v>
      </c>
      <c r="B122" s="223"/>
      <c r="C122" s="173"/>
      <c r="D122" s="161" t="s">
        <v>1540</v>
      </c>
      <c r="E122" s="162" t="s">
        <v>34</v>
      </c>
      <c r="F122" s="163">
        <v>42</v>
      </c>
      <c r="G122" s="51"/>
      <c r="H122" s="51">
        <f t="shared" si="5"/>
        <v>0</v>
      </c>
    </row>
    <row r="123" spans="1:8" ht="33.75" x14ac:dyDescent="0.2">
      <c r="A123" s="164" t="s">
        <v>246</v>
      </c>
      <c r="B123" s="223"/>
      <c r="C123" s="173"/>
      <c r="D123" s="161" t="s">
        <v>1541</v>
      </c>
      <c r="E123" s="162" t="s">
        <v>34</v>
      </c>
      <c r="F123" s="163">
        <v>13</v>
      </c>
      <c r="G123" s="51"/>
      <c r="H123" s="51">
        <f t="shared" si="5"/>
        <v>0</v>
      </c>
    </row>
    <row r="124" spans="1:8" ht="33.75" x14ac:dyDescent="0.2">
      <c r="A124" s="164" t="s">
        <v>248</v>
      </c>
      <c r="B124" s="223"/>
      <c r="C124" s="173"/>
      <c r="D124" s="161" t="s">
        <v>1542</v>
      </c>
      <c r="E124" s="162" t="s">
        <v>34</v>
      </c>
      <c r="F124" s="163">
        <v>3</v>
      </c>
      <c r="G124" s="51"/>
      <c r="H124" s="51">
        <f t="shared" si="5"/>
        <v>0</v>
      </c>
    </row>
    <row r="125" spans="1:8" ht="33.75" x14ac:dyDescent="0.2">
      <c r="A125" s="164" t="s">
        <v>251</v>
      </c>
      <c r="B125" s="223"/>
      <c r="C125" s="173"/>
      <c r="D125" s="161" t="s">
        <v>1543</v>
      </c>
      <c r="E125" s="162" t="s">
        <v>34</v>
      </c>
      <c r="F125" s="163">
        <v>1</v>
      </c>
      <c r="G125" s="51"/>
      <c r="H125" s="51">
        <f t="shared" si="5"/>
        <v>0</v>
      </c>
    </row>
    <row r="126" spans="1:8" ht="45" x14ac:dyDescent="0.2">
      <c r="A126" s="164" t="s">
        <v>253</v>
      </c>
      <c r="B126" s="223"/>
      <c r="C126" s="173"/>
      <c r="D126" s="161" t="s">
        <v>1544</v>
      </c>
      <c r="E126" s="162" t="s">
        <v>34</v>
      </c>
      <c r="F126" s="163">
        <v>9</v>
      </c>
      <c r="G126" s="51"/>
      <c r="H126" s="51">
        <f t="shared" si="5"/>
        <v>0</v>
      </c>
    </row>
    <row r="127" spans="1:8" ht="22.5" x14ac:dyDescent="0.2">
      <c r="A127" s="164" t="s">
        <v>255</v>
      </c>
      <c r="B127" s="223"/>
      <c r="C127" s="173"/>
      <c r="D127" s="161" t="s">
        <v>1545</v>
      </c>
      <c r="E127" s="162" t="s">
        <v>36</v>
      </c>
      <c r="F127" s="163">
        <v>3</v>
      </c>
      <c r="G127" s="51"/>
      <c r="H127" s="51">
        <f t="shared" si="5"/>
        <v>0</v>
      </c>
    </row>
    <row r="128" spans="1:8" ht="22.5" x14ac:dyDescent="0.2">
      <c r="A128" s="164" t="s">
        <v>257</v>
      </c>
      <c r="B128" s="223"/>
      <c r="C128" s="173"/>
      <c r="D128" s="161" t="s">
        <v>1546</v>
      </c>
      <c r="E128" s="162" t="s">
        <v>36</v>
      </c>
      <c r="F128" s="163">
        <v>3</v>
      </c>
      <c r="G128" s="51"/>
      <c r="H128" s="51">
        <f t="shared" si="5"/>
        <v>0</v>
      </c>
    </row>
    <row r="129" spans="1:8" ht="22.5" x14ac:dyDescent="0.2">
      <c r="A129" s="164" t="s">
        <v>258</v>
      </c>
      <c r="B129" s="223"/>
      <c r="C129" s="173"/>
      <c r="D129" s="161" t="s">
        <v>1547</v>
      </c>
      <c r="E129" s="162" t="s">
        <v>36</v>
      </c>
      <c r="F129" s="163">
        <v>3</v>
      </c>
      <c r="G129" s="51"/>
      <c r="H129" s="51">
        <f t="shared" si="5"/>
        <v>0</v>
      </c>
    </row>
    <row r="130" spans="1:8" x14ac:dyDescent="0.2">
      <c r="A130" s="164" t="s">
        <v>259</v>
      </c>
      <c r="B130" s="223"/>
      <c r="C130" s="173"/>
      <c r="D130" s="161" t="s">
        <v>1548</v>
      </c>
      <c r="E130" s="162" t="s">
        <v>36</v>
      </c>
      <c r="F130" s="163">
        <v>1</v>
      </c>
      <c r="G130" s="51"/>
      <c r="H130" s="51">
        <f t="shared" si="5"/>
        <v>0</v>
      </c>
    </row>
    <row r="131" spans="1:8" ht="22.5" x14ac:dyDescent="0.2">
      <c r="A131" s="164" t="s">
        <v>261</v>
      </c>
      <c r="B131" s="223"/>
      <c r="C131" s="173"/>
      <c r="D131" s="161" t="s">
        <v>1549</v>
      </c>
      <c r="E131" s="162" t="s">
        <v>25</v>
      </c>
      <c r="F131" s="163">
        <v>1</v>
      </c>
      <c r="G131" s="51"/>
      <c r="H131" s="51">
        <f t="shared" si="5"/>
        <v>0</v>
      </c>
    </row>
    <row r="132" spans="1:8" ht="45" x14ac:dyDescent="0.2">
      <c r="A132" s="164" t="s">
        <v>263</v>
      </c>
      <c r="B132" s="223"/>
      <c r="C132" s="173"/>
      <c r="D132" s="161" t="s">
        <v>1550</v>
      </c>
      <c r="E132" s="162" t="s">
        <v>36</v>
      </c>
      <c r="F132" s="163">
        <v>16</v>
      </c>
      <c r="G132" s="51"/>
      <c r="H132" s="51">
        <f t="shared" si="5"/>
        <v>0</v>
      </c>
    </row>
    <row r="133" spans="1:8" ht="45" x14ac:dyDescent="0.2">
      <c r="A133" s="164" t="s">
        <v>265</v>
      </c>
      <c r="B133" s="223"/>
      <c r="C133" s="173"/>
      <c r="D133" s="161" t="s">
        <v>1551</v>
      </c>
      <c r="E133" s="162" t="s">
        <v>36</v>
      </c>
      <c r="F133" s="163">
        <v>1</v>
      </c>
      <c r="G133" s="51"/>
      <c r="H133" s="51">
        <f t="shared" si="5"/>
        <v>0</v>
      </c>
    </row>
    <row r="134" spans="1:8" ht="33.75" x14ac:dyDescent="0.2">
      <c r="A134" s="164" t="s">
        <v>267</v>
      </c>
      <c r="B134" s="223"/>
      <c r="C134" s="173"/>
      <c r="D134" s="161" t="s">
        <v>1552</v>
      </c>
      <c r="E134" s="162" t="s">
        <v>24</v>
      </c>
      <c r="F134" s="163">
        <v>23</v>
      </c>
      <c r="G134" s="51"/>
      <c r="H134" s="51">
        <f t="shared" si="5"/>
        <v>0</v>
      </c>
    </row>
    <row r="135" spans="1:8" ht="22.5" x14ac:dyDescent="0.2">
      <c r="A135" s="164" t="s">
        <v>269</v>
      </c>
      <c r="B135" s="223"/>
      <c r="C135" s="173"/>
      <c r="D135" s="161" t="s">
        <v>1553</v>
      </c>
      <c r="E135" s="162" t="s">
        <v>36</v>
      </c>
      <c r="F135" s="163">
        <v>1</v>
      </c>
      <c r="G135" s="51"/>
      <c r="H135" s="51">
        <f t="shared" si="5"/>
        <v>0</v>
      </c>
    </row>
    <row r="136" spans="1:8" ht="22.5" x14ac:dyDescent="0.2">
      <c r="A136" s="164" t="s">
        <v>271</v>
      </c>
      <c r="B136" s="223"/>
      <c r="C136" s="173"/>
      <c r="D136" s="161" t="s">
        <v>1554</v>
      </c>
      <c r="E136" s="162" t="s">
        <v>36</v>
      </c>
      <c r="F136" s="163">
        <v>9</v>
      </c>
      <c r="G136" s="51"/>
      <c r="H136" s="51">
        <f t="shared" si="5"/>
        <v>0</v>
      </c>
    </row>
    <row r="137" spans="1:8" ht="22.5" x14ac:dyDescent="0.2">
      <c r="A137" s="164" t="s">
        <v>274</v>
      </c>
      <c r="B137" s="223"/>
      <c r="C137" s="173"/>
      <c r="D137" s="161" t="s">
        <v>0</v>
      </c>
      <c r="E137" s="162" t="s">
        <v>36</v>
      </c>
      <c r="F137" s="163">
        <v>10</v>
      </c>
      <c r="G137" s="51"/>
      <c r="H137" s="51">
        <f t="shared" si="5"/>
        <v>0</v>
      </c>
    </row>
    <row r="138" spans="1:8" ht="22.5" x14ac:dyDescent="0.2">
      <c r="A138" s="164" t="s">
        <v>276</v>
      </c>
      <c r="B138" s="223"/>
      <c r="C138" s="173"/>
      <c r="D138" s="161" t="s">
        <v>1</v>
      </c>
      <c r="E138" s="162" t="s">
        <v>36</v>
      </c>
      <c r="F138" s="163">
        <v>5</v>
      </c>
      <c r="G138" s="51"/>
      <c r="H138" s="51">
        <f t="shared" si="5"/>
        <v>0</v>
      </c>
    </row>
    <row r="139" spans="1:8" ht="22.5" x14ac:dyDescent="0.2">
      <c r="A139" s="164" t="s">
        <v>278</v>
      </c>
      <c r="B139" s="223"/>
      <c r="C139" s="173"/>
      <c r="D139" s="161" t="s">
        <v>2</v>
      </c>
      <c r="E139" s="162" t="s">
        <v>36</v>
      </c>
      <c r="F139" s="163">
        <v>28</v>
      </c>
      <c r="G139" s="51"/>
      <c r="H139" s="51">
        <f t="shared" si="5"/>
        <v>0</v>
      </c>
    </row>
    <row r="140" spans="1:8" ht="33.75" x14ac:dyDescent="0.2">
      <c r="A140" s="164" t="s">
        <v>280</v>
      </c>
      <c r="B140" s="223"/>
      <c r="C140" s="173"/>
      <c r="D140" s="161" t="s">
        <v>1555</v>
      </c>
      <c r="E140" s="162" t="s">
        <v>36</v>
      </c>
      <c r="F140" s="163">
        <v>8</v>
      </c>
      <c r="G140" s="51"/>
      <c r="H140" s="51">
        <f t="shared" si="5"/>
        <v>0</v>
      </c>
    </row>
    <row r="141" spans="1:8" ht="33.75" x14ac:dyDescent="0.2">
      <c r="A141" s="164" t="s">
        <v>282</v>
      </c>
      <c r="B141" s="223"/>
      <c r="C141" s="173"/>
      <c r="D141" s="161" t="s">
        <v>1556</v>
      </c>
      <c r="E141" s="162" t="s">
        <v>36</v>
      </c>
      <c r="F141" s="163">
        <v>5</v>
      </c>
      <c r="G141" s="51"/>
      <c r="H141" s="51">
        <f t="shared" si="5"/>
        <v>0</v>
      </c>
    </row>
    <row r="142" spans="1:8" ht="33.75" x14ac:dyDescent="0.2">
      <c r="A142" s="164" t="s">
        <v>284</v>
      </c>
      <c r="B142" s="223"/>
      <c r="C142" s="173"/>
      <c r="D142" s="161" t="s">
        <v>1556</v>
      </c>
      <c r="E142" s="162" t="s">
        <v>36</v>
      </c>
      <c r="F142" s="163">
        <v>6</v>
      </c>
      <c r="G142" s="51"/>
      <c r="H142" s="51">
        <f t="shared" si="5"/>
        <v>0</v>
      </c>
    </row>
    <row r="143" spans="1:8" ht="33.75" x14ac:dyDescent="0.2">
      <c r="A143" s="164" t="s">
        <v>286</v>
      </c>
      <c r="B143" s="223"/>
      <c r="C143" s="173"/>
      <c r="D143" s="161" t="s">
        <v>1491</v>
      </c>
      <c r="E143" s="162" t="s">
        <v>1492</v>
      </c>
      <c r="F143" s="163">
        <v>1</v>
      </c>
      <c r="G143" s="51"/>
      <c r="H143" s="51">
        <f t="shared" si="5"/>
        <v>0</v>
      </c>
    </row>
    <row r="144" spans="1:8" ht="45" x14ac:dyDescent="0.2">
      <c r="A144" s="164" t="s">
        <v>288</v>
      </c>
      <c r="B144" s="223"/>
      <c r="C144" s="173"/>
      <c r="D144" s="161" t="s">
        <v>1493</v>
      </c>
      <c r="E144" s="162" t="s">
        <v>24</v>
      </c>
      <c r="F144" s="163">
        <v>76</v>
      </c>
      <c r="G144" s="51"/>
      <c r="H144" s="51">
        <f t="shared" si="5"/>
        <v>0</v>
      </c>
    </row>
    <row r="145" spans="1:8" ht="45" x14ac:dyDescent="0.2">
      <c r="A145" s="164" t="s">
        <v>290</v>
      </c>
      <c r="B145" s="223"/>
      <c r="C145" s="173"/>
      <c r="D145" s="161" t="s">
        <v>1557</v>
      </c>
      <c r="E145" s="162" t="s">
        <v>24</v>
      </c>
      <c r="F145" s="163">
        <v>6</v>
      </c>
      <c r="G145" s="51"/>
      <c r="H145" s="51">
        <f t="shared" si="5"/>
        <v>0</v>
      </c>
    </row>
    <row r="146" spans="1:8" ht="22.5" x14ac:dyDescent="0.2">
      <c r="A146" s="170" t="s">
        <v>1786</v>
      </c>
      <c r="B146" s="223"/>
      <c r="C146" s="172"/>
      <c r="D146" s="171" t="s">
        <v>1558</v>
      </c>
      <c r="E146" s="170"/>
      <c r="F146" s="170"/>
      <c r="G146" s="52"/>
      <c r="H146" s="52"/>
    </row>
    <row r="147" spans="1:8" ht="33.75" x14ac:dyDescent="0.2">
      <c r="A147" s="164" t="s">
        <v>292</v>
      </c>
      <c r="B147" s="223"/>
      <c r="C147" s="173"/>
      <c r="D147" s="161" t="s">
        <v>1559</v>
      </c>
      <c r="E147" s="162" t="s">
        <v>24</v>
      </c>
      <c r="F147" s="163">
        <v>40</v>
      </c>
      <c r="G147" s="51"/>
      <c r="H147" s="51">
        <f t="shared" si="5"/>
        <v>0</v>
      </c>
    </row>
    <row r="148" spans="1:8" ht="22.5" x14ac:dyDescent="0.2">
      <c r="A148" s="164" t="s">
        <v>294</v>
      </c>
      <c r="B148" s="223"/>
      <c r="C148" s="173"/>
      <c r="D148" s="161" t="s">
        <v>1560</v>
      </c>
      <c r="E148" s="162" t="s">
        <v>33</v>
      </c>
      <c r="F148" s="163">
        <v>1</v>
      </c>
      <c r="G148" s="51"/>
      <c r="H148" s="51">
        <f t="shared" si="5"/>
        <v>0</v>
      </c>
    </row>
    <row r="149" spans="1:8" x14ac:dyDescent="0.2">
      <c r="A149" s="164" t="s">
        <v>297</v>
      </c>
      <c r="B149" s="223"/>
      <c r="C149" s="173"/>
      <c r="D149" s="161" t="s">
        <v>1561</v>
      </c>
      <c r="E149" s="162" t="s">
        <v>36</v>
      </c>
      <c r="F149" s="163">
        <v>1</v>
      </c>
      <c r="G149" s="51"/>
      <c r="H149" s="51">
        <f t="shared" si="5"/>
        <v>0</v>
      </c>
    </row>
    <row r="150" spans="1:8" ht="33.75" x14ac:dyDescent="0.2">
      <c r="A150" s="164" t="s">
        <v>299</v>
      </c>
      <c r="B150" s="223"/>
      <c r="C150" s="173"/>
      <c r="D150" s="161" t="s">
        <v>1562</v>
      </c>
      <c r="E150" s="162" t="s">
        <v>36</v>
      </c>
      <c r="F150" s="163">
        <v>4</v>
      </c>
      <c r="G150" s="51"/>
      <c r="H150" s="51">
        <f t="shared" si="5"/>
        <v>0</v>
      </c>
    </row>
    <row r="151" spans="1:8" ht="33.75" x14ac:dyDescent="0.2">
      <c r="A151" s="164" t="s">
        <v>302</v>
      </c>
      <c r="B151" s="223"/>
      <c r="C151" s="173"/>
      <c r="D151" s="161" t="s">
        <v>1563</v>
      </c>
      <c r="E151" s="162" t="s">
        <v>24</v>
      </c>
      <c r="F151" s="163">
        <v>1</v>
      </c>
      <c r="G151" s="51"/>
      <c r="H151" s="51">
        <f t="shared" si="5"/>
        <v>0</v>
      </c>
    </row>
    <row r="152" spans="1:8" ht="45" x14ac:dyDescent="0.2">
      <c r="A152" s="164" t="s">
        <v>304</v>
      </c>
      <c r="B152" s="223"/>
      <c r="C152" s="173"/>
      <c r="D152" s="161" t="s">
        <v>1564</v>
      </c>
      <c r="E152" s="162" t="s">
        <v>24</v>
      </c>
      <c r="F152" s="163">
        <v>14.2</v>
      </c>
      <c r="G152" s="51"/>
      <c r="H152" s="51">
        <f t="shared" si="5"/>
        <v>0</v>
      </c>
    </row>
    <row r="153" spans="1:8" ht="45" x14ac:dyDescent="0.2">
      <c r="A153" s="164" t="s">
        <v>306</v>
      </c>
      <c r="B153" s="223"/>
      <c r="C153" s="173"/>
      <c r="D153" s="161" t="s">
        <v>1565</v>
      </c>
      <c r="E153" s="162" t="s">
        <v>24</v>
      </c>
      <c r="F153" s="163">
        <v>28.3</v>
      </c>
      <c r="G153" s="51"/>
      <c r="H153" s="51">
        <f t="shared" si="5"/>
        <v>0</v>
      </c>
    </row>
    <row r="154" spans="1:8" ht="45" x14ac:dyDescent="0.2">
      <c r="A154" s="164" t="s">
        <v>308</v>
      </c>
      <c r="B154" s="223"/>
      <c r="C154" s="173"/>
      <c r="D154" s="161" t="s">
        <v>1566</v>
      </c>
      <c r="E154" s="162" t="s">
        <v>24</v>
      </c>
      <c r="F154" s="163">
        <v>41.2</v>
      </c>
      <c r="G154" s="51"/>
      <c r="H154" s="51">
        <f t="shared" si="5"/>
        <v>0</v>
      </c>
    </row>
    <row r="155" spans="1:8" ht="45" x14ac:dyDescent="0.2">
      <c r="A155" s="164" t="s">
        <v>310</v>
      </c>
      <c r="B155" s="223"/>
      <c r="C155" s="173"/>
      <c r="D155" s="161" t="s">
        <v>1567</v>
      </c>
      <c r="E155" s="162" t="s">
        <v>24</v>
      </c>
      <c r="F155" s="163">
        <v>97.6</v>
      </c>
      <c r="G155" s="51"/>
      <c r="H155" s="51">
        <f t="shared" si="5"/>
        <v>0</v>
      </c>
    </row>
    <row r="156" spans="1:8" ht="45" x14ac:dyDescent="0.2">
      <c r="A156" s="164" t="s">
        <v>312</v>
      </c>
      <c r="B156" s="223"/>
      <c r="C156" s="173"/>
      <c r="D156" s="161" t="s">
        <v>1568</v>
      </c>
      <c r="E156" s="162" t="s">
        <v>24</v>
      </c>
      <c r="F156" s="163">
        <v>138.69999999999999</v>
      </c>
      <c r="G156" s="51"/>
      <c r="H156" s="51">
        <f t="shared" si="5"/>
        <v>0</v>
      </c>
    </row>
    <row r="157" spans="1:8" ht="45" x14ac:dyDescent="0.2">
      <c r="A157" s="164" t="s">
        <v>314</v>
      </c>
      <c r="B157" s="223"/>
      <c r="C157" s="173"/>
      <c r="D157" s="161" t="s">
        <v>1569</v>
      </c>
      <c r="E157" s="162" t="s">
        <v>24</v>
      </c>
      <c r="F157" s="163">
        <v>81.599999999999994</v>
      </c>
      <c r="G157" s="51"/>
      <c r="H157" s="51">
        <f t="shared" si="5"/>
        <v>0</v>
      </c>
    </row>
    <row r="158" spans="1:8" ht="45" x14ac:dyDescent="0.2">
      <c r="A158" s="164" t="s">
        <v>316</v>
      </c>
      <c r="B158" s="223"/>
      <c r="C158" s="173"/>
      <c r="D158" s="161" t="s">
        <v>1570</v>
      </c>
      <c r="E158" s="162" t="s">
        <v>24</v>
      </c>
      <c r="F158" s="163">
        <v>141.69999999999999</v>
      </c>
      <c r="G158" s="51"/>
      <c r="H158" s="51">
        <f t="shared" si="5"/>
        <v>0</v>
      </c>
    </row>
    <row r="159" spans="1:8" ht="45" x14ac:dyDescent="0.2">
      <c r="A159" s="164" t="s">
        <v>318</v>
      </c>
      <c r="B159" s="223"/>
      <c r="C159" s="173"/>
      <c r="D159" s="161" t="s">
        <v>1571</v>
      </c>
      <c r="E159" s="162" t="s">
        <v>24</v>
      </c>
      <c r="F159" s="163">
        <v>105.9</v>
      </c>
      <c r="G159" s="51"/>
      <c r="H159" s="51">
        <f t="shared" si="5"/>
        <v>0</v>
      </c>
    </row>
    <row r="160" spans="1:8" ht="33.75" x14ac:dyDescent="0.2">
      <c r="A160" s="164" t="s">
        <v>320</v>
      </c>
      <c r="B160" s="223"/>
      <c r="C160" s="173"/>
      <c r="D160" s="161" t="s">
        <v>1572</v>
      </c>
      <c r="E160" s="162" t="s">
        <v>24</v>
      </c>
      <c r="F160" s="163">
        <v>10.4</v>
      </c>
      <c r="G160" s="51"/>
      <c r="H160" s="51">
        <f t="shared" si="5"/>
        <v>0</v>
      </c>
    </row>
    <row r="161" spans="1:8" ht="33.75" x14ac:dyDescent="0.2">
      <c r="A161" s="164" t="s">
        <v>322</v>
      </c>
      <c r="B161" s="223"/>
      <c r="C161" s="173"/>
      <c r="D161" s="161" t="s">
        <v>1573</v>
      </c>
      <c r="E161" s="162" t="s">
        <v>36</v>
      </c>
      <c r="F161" s="163">
        <v>3</v>
      </c>
      <c r="G161" s="51"/>
      <c r="H161" s="51">
        <f t="shared" si="5"/>
        <v>0</v>
      </c>
    </row>
    <row r="162" spans="1:8" ht="33.75" x14ac:dyDescent="0.2">
      <c r="A162" s="164" t="s">
        <v>324</v>
      </c>
      <c r="B162" s="223"/>
      <c r="C162" s="173"/>
      <c r="D162" s="161" t="s">
        <v>1574</v>
      </c>
      <c r="E162" s="162" t="s">
        <v>36</v>
      </c>
      <c r="F162" s="163">
        <v>16</v>
      </c>
      <c r="G162" s="51"/>
      <c r="H162" s="51">
        <f t="shared" si="5"/>
        <v>0</v>
      </c>
    </row>
    <row r="163" spans="1:8" ht="33.75" x14ac:dyDescent="0.2">
      <c r="A163" s="164" t="s">
        <v>326</v>
      </c>
      <c r="B163" s="223"/>
      <c r="C163" s="173"/>
      <c r="D163" s="161" t="s">
        <v>1575</v>
      </c>
      <c r="E163" s="162" t="s">
        <v>36</v>
      </c>
      <c r="F163" s="163">
        <v>21</v>
      </c>
      <c r="G163" s="51"/>
      <c r="H163" s="51">
        <f t="shared" si="5"/>
        <v>0</v>
      </c>
    </row>
    <row r="164" spans="1:8" ht="33.75" x14ac:dyDescent="0.2">
      <c r="A164" s="164" t="s">
        <v>328</v>
      </c>
      <c r="B164" s="223"/>
      <c r="C164" s="173"/>
      <c r="D164" s="161" t="s">
        <v>1576</v>
      </c>
      <c r="E164" s="162" t="s">
        <v>36</v>
      </c>
      <c r="F164" s="163">
        <v>19</v>
      </c>
      <c r="G164" s="51"/>
      <c r="H164" s="51">
        <f t="shared" ref="H164:H189" si="6">F164*G164</f>
        <v>0</v>
      </c>
    </row>
    <row r="165" spans="1:8" ht="33.75" x14ac:dyDescent="0.2">
      <c r="A165" s="164" t="s">
        <v>330</v>
      </c>
      <c r="B165" s="223"/>
      <c r="C165" s="173"/>
      <c r="D165" s="161" t="s">
        <v>1577</v>
      </c>
      <c r="E165" s="162" t="s">
        <v>36</v>
      </c>
      <c r="F165" s="163">
        <v>28</v>
      </c>
      <c r="G165" s="51"/>
      <c r="H165" s="51">
        <f t="shared" si="6"/>
        <v>0</v>
      </c>
    </row>
    <row r="166" spans="1:8" ht="33.75" x14ac:dyDescent="0.2">
      <c r="A166" s="164" t="s">
        <v>333</v>
      </c>
      <c r="B166" s="223"/>
      <c r="C166" s="173"/>
      <c r="D166" s="161" t="s">
        <v>1578</v>
      </c>
      <c r="E166" s="162" t="s">
        <v>36</v>
      </c>
      <c r="F166" s="163">
        <v>30</v>
      </c>
      <c r="G166" s="51"/>
      <c r="H166" s="51">
        <f t="shared" si="6"/>
        <v>0</v>
      </c>
    </row>
    <row r="167" spans="1:8" ht="33.75" x14ac:dyDescent="0.2">
      <c r="A167" s="164" t="s">
        <v>335</v>
      </c>
      <c r="B167" s="223"/>
      <c r="C167" s="173"/>
      <c r="D167" s="161" t="s">
        <v>1579</v>
      </c>
      <c r="E167" s="162" t="s">
        <v>36</v>
      </c>
      <c r="F167" s="163">
        <v>26</v>
      </c>
      <c r="G167" s="51"/>
      <c r="H167" s="51">
        <f t="shared" si="6"/>
        <v>0</v>
      </c>
    </row>
    <row r="168" spans="1:8" ht="33.75" x14ac:dyDescent="0.2">
      <c r="A168" s="164" t="s">
        <v>337</v>
      </c>
      <c r="B168" s="223"/>
      <c r="C168" s="173"/>
      <c r="D168" s="161" t="s">
        <v>1580</v>
      </c>
      <c r="E168" s="162" t="s">
        <v>36</v>
      </c>
      <c r="F168" s="163">
        <v>33</v>
      </c>
      <c r="G168" s="51"/>
      <c r="H168" s="51">
        <f t="shared" si="6"/>
        <v>0</v>
      </c>
    </row>
    <row r="169" spans="1:8" ht="33.75" x14ac:dyDescent="0.2">
      <c r="A169" s="164" t="s">
        <v>339</v>
      </c>
      <c r="B169" s="223"/>
      <c r="C169" s="173"/>
      <c r="D169" s="161" t="s">
        <v>1581</v>
      </c>
      <c r="E169" s="162" t="s">
        <v>36</v>
      </c>
      <c r="F169" s="163">
        <v>10</v>
      </c>
      <c r="G169" s="51"/>
      <c r="H169" s="51">
        <f t="shared" si="6"/>
        <v>0</v>
      </c>
    </row>
    <row r="170" spans="1:8" ht="33.75" x14ac:dyDescent="0.2">
      <c r="A170" s="164" t="s">
        <v>341</v>
      </c>
      <c r="B170" s="223"/>
      <c r="C170" s="173"/>
      <c r="D170" s="161" t="s">
        <v>1582</v>
      </c>
      <c r="E170" s="162" t="s">
        <v>36</v>
      </c>
      <c r="F170" s="163">
        <v>71</v>
      </c>
      <c r="G170" s="51"/>
      <c r="H170" s="51">
        <f t="shared" si="6"/>
        <v>0</v>
      </c>
    </row>
    <row r="171" spans="1:8" ht="33.75" x14ac:dyDescent="0.2">
      <c r="A171" s="164" t="s">
        <v>343</v>
      </c>
      <c r="B171" s="223"/>
      <c r="C171" s="173"/>
      <c r="D171" s="161" t="s">
        <v>1583</v>
      </c>
      <c r="E171" s="162" t="s">
        <v>36</v>
      </c>
      <c r="F171" s="163">
        <v>17</v>
      </c>
      <c r="G171" s="51"/>
      <c r="H171" s="51">
        <f t="shared" si="6"/>
        <v>0</v>
      </c>
    </row>
    <row r="172" spans="1:8" ht="33.75" x14ac:dyDescent="0.2">
      <c r="A172" s="164" t="s">
        <v>345</v>
      </c>
      <c r="B172" s="223"/>
      <c r="C172" s="173"/>
      <c r="D172" s="161" t="s">
        <v>1584</v>
      </c>
      <c r="E172" s="162" t="s">
        <v>36</v>
      </c>
      <c r="F172" s="163">
        <v>23</v>
      </c>
      <c r="G172" s="51"/>
      <c r="H172" s="51">
        <f t="shared" si="6"/>
        <v>0</v>
      </c>
    </row>
    <row r="173" spans="1:8" ht="33.75" x14ac:dyDescent="0.2">
      <c r="A173" s="164" t="s">
        <v>347</v>
      </c>
      <c r="B173" s="223"/>
      <c r="C173" s="173"/>
      <c r="D173" s="161" t="s">
        <v>1585</v>
      </c>
      <c r="E173" s="162" t="s">
        <v>36</v>
      </c>
      <c r="F173" s="163">
        <v>23</v>
      </c>
      <c r="G173" s="51"/>
      <c r="H173" s="51">
        <f t="shared" si="6"/>
        <v>0</v>
      </c>
    </row>
    <row r="174" spans="1:8" ht="33.75" x14ac:dyDescent="0.2">
      <c r="A174" s="164" t="s">
        <v>349</v>
      </c>
      <c r="B174" s="223"/>
      <c r="C174" s="173"/>
      <c r="D174" s="161" t="s">
        <v>1586</v>
      </c>
      <c r="E174" s="162" t="s">
        <v>36</v>
      </c>
      <c r="F174" s="163">
        <v>21</v>
      </c>
      <c r="G174" s="51"/>
      <c r="H174" s="51">
        <f t="shared" si="6"/>
        <v>0</v>
      </c>
    </row>
    <row r="175" spans="1:8" ht="33.75" x14ac:dyDescent="0.2">
      <c r="A175" s="164" t="s">
        <v>351</v>
      </c>
      <c r="B175" s="223"/>
      <c r="C175" s="173"/>
      <c r="D175" s="161" t="s">
        <v>1587</v>
      </c>
      <c r="E175" s="162" t="s">
        <v>36</v>
      </c>
      <c r="F175" s="163">
        <v>21</v>
      </c>
      <c r="G175" s="51"/>
      <c r="H175" s="51">
        <f t="shared" si="6"/>
        <v>0</v>
      </c>
    </row>
    <row r="176" spans="1:8" ht="22.5" x14ac:dyDescent="0.2">
      <c r="A176" s="164" t="s">
        <v>353</v>
      </c>
      <c r="B176" s="223"/>
      <c r="C176" s="173"/>
      <c r="D176" s="161" t="s">
        <v>1588</v>
      </c>
      <c r="E176" s="162" t="s">
        <v>36</v>
      </c>
      <c r="F176" s="163">
        <v>4</v>
      </c>
      <c r="G176" s="51"/>
      <c r="H176" s="51">
        <f t="shared" si="6"/>
        <v>0</v>
      </c>
    </row>
    <row r="177" spans="1:8" ht="22.5" x14ac:dyDescent="0.2">
      <c r="A177" s="164" t="s">
        <v>355</v>
      </c>
      <c r="B177" s="223"/>
      <c r="C177" s="173"/>
      <c r="D177" s="161" t="s">
        <v>1589</v>
      </c>
      <c r="E177" s="162" t="s">
        <v>36</v>
      </c>
      <c r="F177" s="163">
        <v>2</v>
      </c>
      <c r="G177" s="51"/>
      <c r="H177" s="51">
        <f t="shared" si="6"/>
        <v>0</v>
      </c>
    </row>
    <row r="178" spans="1:8" ht="22.5" x14ac:dyDescent="0.2">
      <c r="A178" s="164" t="s">
        <v>357</v>
      </c>
      <c r="B178" s="223"/>
      <c r="C178" s="173"/>
      <c r="D178" s="161" t="s">
        <v>1590</v>
      </c>
      <c r="E178" s="162" t="s">
        <v>36</v>
      </c>
      <c r="F178" s="163">
        <v>1</v>
      </c>
      <c r="G178" s="51"/>
      <c r="H178" s="51">
        <f t="shared" si="6"/>
        <v>0</v>
      </c>
    </row>
    <row r="179" spans="1:8" ht="22.5" x14ac:dyDescent="0.2">
      <c r="A179" s="164" t="s">
        <v>359</v>
      </c>
      <c r="B179" s="223"/>
      <c r="C179" s="173"/>
      <c r="D179" s="161" t="s">
        <v>1591</v>
      </c>
      <c r="E179" s="162" t="s">
        <v>36</v>
      </c>
      <c r="F179" s="163">
        <v>4</v>
      </c>
      <c r="G179" s="51"/>
      <c r="H179" s="51">
        <f t="shared" si="6"/>
        <v>0</v>
      </c>
    </row>
    <row r="180" spans="1:8" ht="22.5" x14ac:dyDescent="0.2">
      <c r="A180" s="164" t="s">
        <v>361</v>
      </c>
      <c r="B180" s="223"/>
      <c r="C180" s="173"/>
      <c r="D180" s="161" t="s">
        <v>1592</v>
      </c>
      <c r="E180" s="162" t="s">
        <v>36</v>
      </c>
      <c r="F180" s="163">
        <v>4</v>
      </c>
      <c r="G180" s="51"/>
      <c r="H180" s="51">
        <f t="shared" si="6"/>
        <v>0</v>
      </c>
    </row>
    <row r="181" spans="1:8" ht="22.5" x14ac:dyDescent="0.2">
      <c r="A181" s="164" t="s">
        <v>363</v>
      </c>
      <c r="B181" s="223"/>
      <c r="C181" s="173"/>
      <c r="D181" s="161" t="s">
        <v>1593</v>
      </c>
      <c r="E181" s="162" t="s">
        <v>36</v>
      </c>
      <c r="F181" s="163">
        <v>3</v>
      </c>
      <c r="G181" s="51"/>
      <c r="H181" s="51">
        <f t="shared" si="6"/>
        <v>0</v>
      </c>
    </row>
    <row r="182" spans="1:8" ht="22.5" x14ac:dyDescent="0.2">
      <c r="A182" s="164" t="s">
        <v>366</v>
      </c>
      <c r="B182" s="223"/>
      <c r="C182" s="173"/>
      <c r="D182" s="161" t="s">
        <v>1594</v>
      </c>
      <c r="E182" s="162" t="s">
        <v>36</v>
      </c>
      <c r="F182" s="163">
        <v>1</v>
      </c>
      <c r="G182" s="51"/>
      <c r="H182" s="51">
        <f t="shared" si="6"/>
        <v>0</v>
      </c>
    </row>
    <row r="183" spans="1:8" x14ac:dyDescent="0.2">
      <c r="A183" s="164" t="s">
        <v>368</v>
      </c>
      <c r="B183" s="223"/>
      <c r="C183" s="173"/>
      <c r="D183" s="161" t="s">
        <v>1595</v>
      </c>
      <c r="E183" s="162" t="s">
        <v>36</v>
      </c>
      <c r="F183" s="163">
        <v>2</v>
      </c>
      <c r="G183" s="51"/>
      <c r="H183" s="51">
        <f t="shared" si="6"/>
        <v>0</v>
      </c>
    </row>
    <row r="184" spans="1:8" ht="56.25" x14ac:dyDescent="0.2">
      <c r="A184" s="164" t="s">
        <v>370</v>
      </c>
      <c r="B184" s="223"/>
      <c r="C184" s="173"/>
      <c r="D184" s="161" t="s">
        <v>1596</v>
      </c>
      <c r="E184" s="162" t="s">
        <v>34</v>
      </c>
      <c r="F184" s="163">
        <v>27</v>
      </c>
      <c r="G184" s="51"/>
      <c r="H184" s="51">
        <f t="shared" si="6"/>
        <v>0</v>
      </c>
    </row>
    <row r="185" spans="1:8" ht="45" x14ac:dyDescent="0.2">
      <c r="A185" s="164" t="s">
        <v>372</v>
      </c>
      <c r="B185" s="223"/>
      <c r="C185" s="173"/>
      <c r="D185" s="161" t="s">
        <v>1597</v>
      </c>
      <c r="E185" s="162" t="s">
        <v>34</v>
      </c>
      <c r="F185" s="163">
        <v>4</v>
      </c>
      <c r="G185" s="51"/>
      <c r="H185" s="51">
        <f t="shared" si="6"/>
        <v>0</v>
      </c>
    </row>
    <row r="186" spans="1:8" ht="22.5" x14ac:dyDescent="0.2">
      <c r="A186" s="164" t="s">
        <v>376</v>
      </c>
      <c r="B186" s="223"/>
      <c r="C186" s="173"/>
      <c r="D186" s="161" t="s">
        <v>1598</v>
      </c>
      <c r="E186" s="162" t="s">
        <v>24</v>
      </c>
      <c r="F186" s="163">
        <v>660</v>
      </c>
      <c r="G186" s="51"/>
      <c r="H186" s="51">
        <f t="shared" si="6"/>
        <v>0</v>
      </c>
    </row>
    <row r="187" spans="1:8" ht="22.5" x14ac:dyDescent="0.2">
      <c r="A187" s="164" t="s">
        <v>377</v>
      </c>
      <c r="B187" s="223"/>
      <c r="C187" s="173"/>
      <c r="D187" s="161" t="s">
        <v>1599</v>
      </c>
      <c r="E187" s="162" t="s">
        <v>25</v>
      </c>
      <c r="F187" s="163">
        <v>1</v>
      </c>
      <c r="G187" s="51"/>
      <c r="H187" s="51">
        <f t="shared" si="6"/>
        <v>0</v>
      </c>
    </row>
    <row r="188" spans="1:8" ht="33.75" x14ac:dyDescent="0.2">
      <c r="A188" s="164" t="s">
        <v>379</v>
      </c>
      <c r="B188" s="223"/>
      <c r="C188" s="173"/>
      <c r="D188" s="161" t="s">
        <v>1532</v>
      </c>
      <c r="E188" s="162" t="s">
        <v>25</v>
      </c>
      <c r="F188" s="163">
        <v>1</v>
      </c>
      <c r="G188" s="51"/>
      <c r="H188" s="51">
        <f t="shared" si="6"/>
        <v>0</v>
      </c>
    </row>
    <row r="189" spans="1:8" ht="56.25" x14ac:dyDescent="0.2">
      <c r="A189" s="164" t="s">
        <v>381</v>
      </c>
      <c r="B189" s="224"/>
      <c r="C189" s="173"/>
      <c r="D189" s="161" t="s">
        <v>1468</v>
      </c>
      <c r="E189" s="162" t="s">
        <v>25</v>
      </c>
      <c r="F189" s="163">
        <v>1</v>
      </c>
      <c r="G189" s="51"/>
      <c r="H189" s="51">
        <f t="shared" si="6"/>
        <v>0</v>
      </c>
    </row>
    <row r="190" spans="1:8" x14ac:dyDescent="0.2">
      <c r="A190" s="203" t="s">
        <v>1788</v>
      </c>
      <c r="B190" s="204"/>
      <c r="C190" s="204"/>
      <c r="D190" s="204"/>
      <c r="E190" s="204"/>
      <c r="F190" s="204"/>
      <c r="G190" s="204"/>
      <c r="H190" s="15">
        <f>SUM(H99:H101,H103:H114,H116:H145,H147:H189)</f>
        <v>0</v>
      </c>
    </row>
    <row r="191" spans="1:8" x14ac:dyDescent="0.2">
      <c r="A191" s="203" t="s">
        <v>1787</v>
      </c>
      <c r="B191" s="204"/>
      <c r="C191" s="204"/>
      <c r="D191" s="204"/>
      <c r="E191" s="204"/>
      <c r="F191" s="204"/>
      <c r="G191" s="204"/>
      <c r="H191" s="15">
        <f>SUM(H96,H190)</f>
        <v>0</v>
      </c>
    </row>
    <row r="192" spans="1:8" x14ac:dyDescent="0.2">
      <c r="A192" s="5" t="s">
        <v>22</v>
      </c>
      <c r="B192" s="13"/>
      <c r="C192" s="23"/>
      <c r="D192" s="24"/>
      <c r="E192" s="17"/>
      <c r="F192" s="16"/>
      <c r="G192" s="14"/>
      <c r="H192" s="19"/>
    </row>
  </sheetData>
  <mergeCells count="12">
    <mergeCell ref="A190:G190"/>
    <mergeCell ref="A191:G191"/>
    <mergeCell ref="A96:G96"/>
    <mergeCell ref="B98:B189"/>
    <mergeCell ref="B8:B95"/>
    <mergeCell ref="A5:H5"/>
    <mergeCell ref="A1:C1"/>
    <mergeCell ref="D1:E1"/>
    <mergeCell ref="F1:H1"/>
    <mergeCell ref="A2:H2"/>
    <mergeCell ref="A3:H3"/>
    <mergeCell ref="A4:H4"/>
  </mergeCells>
  <pageMargins left="1.1023622047244095" right="0.70866141732283472" top="0.74803149606299213" bottom="0.74803149606299213" header="0.31496062992125984" footer="0.31496062992125984"/>
  <pageSetup paperSize="9" scale="86" orientation="portrait" horizontalDpi="4294967295" verticalDpi="4294967295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"/>
  <sheetViews>
    <sheetView view="pageBreakPreview" zoomScaleNormal="100" zoomScaleSheetLayoutView="100" workbookViewId="0">
      <selection activeCell="A77" sqref="A77"/>
    </sheetView>
  </sheetViews>
  <sheetFormatPr defaultRowHeight="12.75" x14ac:dyDescent="0.2"/>
  <cols>
    <col min="3" max="3" width="12.7109375" customWidth="1"/>
    <col min="4" max="4" width="25.7109375" customWidth="1"/>
  </cols>
  <sheetData>
    <row r="1" spans="1:8" x14ac:dyDescent="0.2">
      <c r="A1" s="206" t="s">
        <v>2098</v>
      </c>
      <c r="B1" s="207"/>
      <c r="C1" s="207"/>
      <c r="D1" s="220"/>
      <c r="E1" s="220"/>
      <c r="F1" s="218" t="s">
        <v>2100</v>
      </c>
      <c r="G1" s="219"/>
      <c r="H1" s="219"/>
    </row>
    <row r="2" spans="1:8" ht="15.75" x14ac:dyDescent="0.2">
      <c r="A2" s="183" t="s">
        <v>1800</v>
      </c>
      <c r="B2" s="214"/>
      <c r="C2" s="214"/>
      <c r="D2" s="214"/>
      <c r="E2" s="214"/>
      <c r="F2" s="214"/>
      <c r="G2" s="215"/>
      <c r="H2" s="215"/>
    </row>
    <row r="3" spans="1:8" ht="15.75" x14ac:dyDescent="0.25">
      <c r="A3" s="183" t="s">
        <v>1418</v>
      </c>
      <c r="B3" s="183"/>
      <c r="C3" s="183"/>
      <c r="D3" s="183"/>
      <c r="E3" s="183"/>
      <c r="F3" s="183"/>
      <c r="G3" s="216"/>
      <c r="H3" s="216"/>
    </row>
    <row r="4" spans="1:8" ht="18" x14ac:dyDescent="0.2">
      <c r="A4" s="217"/>
      <c r="B4" s="217"/>
      <c r="C4" s="217"/>
      <c r="D4" s="217"/>
      <c r="E4" s="217"/>
      <c r="F4" s="217"/>
      <c r="G4" s="217"/>
      <c r="H4" s="217"/>
    </row>
    <row r="5" spans="1:8" ht="12.75" customHeight="1" x14ac:dyDescent="0.2">
      <c r="A5" s="228" t="s">
        <v>1910</v>
      </c>
      <c r="B5" s="229"/>
      <c r="C5" s="229"/>
      <c r="D5" s="229"/>
      <c r="E5" s="229"/>
      <c r="F5" s="229"/>
      <c r="G5" s="229"/>
      <c r="H5" s="230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2103</v>
      </c>
    </row>
    <row r="7" spans="1:8" ht="45" x14ac:dyDescent="0.2">
      <c r="A7" s="54" t="s">
        <v>1797</v>
      </c>
      <c r="B7" s="48"/>
      <c r="C7" s="48" t="s">
        <v>1842</v>
      </c>
      <c r="D7" s="39" t="s">
        <v>917</v>
      </c>
      <c r="E7" s="38"/>
      <c r="F7" s="38"/>
      <c r="G7" s="48"/>
      <c r="H7" s="48"/>
    </row>
    <row r="8" spans="1:8" x14ac:dyDescent="0.2">
      <c r="A8" s="54" t="s">
        <v>1873</v>
      </c>
      <c r="B8" s="222" t="s">
        <v>1808</v>
      </c>
      <c r="C8" s="31"/>
      <c r="D8" s="39" t="s">
        <v>918</v>
      </c>
      <c r="E8" s="38"/>
      <c r="F8" s="38"/>
      <c r="G8" s="31"/>
      <c r="H8" s="31"/>
    </row>
    <row r="9" spans="1:8" ht="90" x14ac:dyDescent="0.2">
      <c r="A9" s="40" t="s">
        <v>717</v>
      </c>
      <c r="B9" s="223"/>
      <c r="C9" s="30"/>
      <c r="D9" s="41" t="s">
        <v>919</v>
      </c>
      <c r="E9" s="42" t="s">
        <v>36</v>
      </c>
      <c r="F9" s="43">
        <v>1</v>
      </c>
      <c r="G9" s="51"/>
      <c r="H9" s="51">
        <f>F9*G9</f>
        <v>0</v>
      </c>
    </row>
    <row r="10" spans="1:8" ht="78.75" x14ac:dyDescent="0.2">
      <c r="A10" s="40" t="s">
        <v>719</v>
      </c>
      <c r="B10" s="223"/>
      <c r="C10" s="30"/>
      <c r="D10" s="41" t="s">
        <v>920</v>
      </c>
      <c r="E10" s="42" t="s">
        <v>36</v>
      </c>
      <c r="F10" s="43">
        <v>1</v>
      </c>
      <c r="G10" s="51"/>
      <c r="H10" s="51">
        <f t="shared" ref="H10:H73" si="0">F10*G10</f>
        <v>0</v>
      </c>
    </row>
    <row r="11" spans="1:8" ht="67.5" x14ac:dyDescent="0.2">
      <c r="A11" s="40" t="s">
        <v>721</v>
      </c>
      <c r="B11" s="223"/>
      <c r="C11" s="30"/>
      <c r="D11" s="41" t="s">
        <v>921</v>
      </c>
      <c r="E11" s="42" t="s">
        <v>36</v>
      </c>
      <c r="F11" s="43">
        <v>2</v>
      </c>
      <c r="G11" s="51"/>
      <c r="H11" s="51">
        <f t="shared" si="0"/>
        <v>0</v>
      </c>
    </row>
    <row r="12" spans="1:8" ht="67.5" x14ac:dyDescent="0.2">
      <c r="A12" s="40" t="s">
        <v>723</v>
      </c>
      <c r="B12" s="223"/>
      <c r="C12" s="30"/>
      <c r="D12" s="41" t="s">
        <v>922</v>
      </c>
      <c r="E12" s="42" t="s">
        <v>36</v>
      </c>
      <c r="F12" s="43">
        <v>2</v>
      </c>
      <c r="G12" s="51"/>
      <c r="H12" s="51">
        <f t="shared" si="0"/>
        <v>0</v>
      </c>
    </row>
    <row r="13" spans="1:8" ht="67.5" x14ac:dyDescent="0.2">
      <c r="A13" s="40" t="s">
        <v>725</v>
      </c>
      <c r="B13" s="223"/>
      <c r="C13" s="30"/>
      <c r="D13" s="41" t="s">
        <v>923</v>
      </c>
      <c r="E13" s="42" t="s">
        <v>36</v>
      </c>
      <c r="F13" s="43">
        <v>4</v>
      </c>
      <c r="G13" s="51"/>
      <c r="H13" s="51">
        <f t="shared" si="0"/>
        <v>0</v>
      </c>
    </row>
    <row r="14" spans="1:8" ht="67.5" x14ac:dyDescent="0.2">
      <c r="A14" s="40" t="s">
        <v>727</v>
      </c>
      <c r="B14" s="223"/>
      <c r="C14" s="30"/>
      <c r="D14" s="41" t="s">
        <v>924</v>
      </c>
      <c r="E14" s="42" t="s">
        <v>36</v>
      </c>
      <c r="F14" s="43">
        <v>3</v>
      </c>
      <c r="G14" s="51"/>
      <c r="H14" s="51">
        <f t="shared" si="0"/>
        <v>0</v>
      </c>
    </row>
    <row r="15" spans="1:8" x14ac:dyDescent="0.2">
      <c r="A15" s="38" t="s">
        <v>1874</v>
      </c>
      <c r="B15" s="223"/>
      <c r="C15" s="31"/>
      <c r="D15" s="39" t="s">
        <v>925</v>
      </c>
      <c r="E15" s="38"/>
      <c r="F15" s="38"/>
      <c r="G15" s="52"/>
      <c r="H15" s="52"/>
    </row>
    <row r="16" spans="1:8" ht="33.75" x14ac:dyDescent="0.2">
      <c r="A16" s="40" t="s">
        <v>729</v>
      </c>
      <c r="B16" s="223"/>
      <c r="C16" s="30"/>
      <c r="D16" s="41" t="s">
        <v>926</v>
      </c>
      <c r="E16" s="42" t="s">
        <v>24</v>
      </c>
      <c r="F16" s="43">
        <v>15</v>
      </c>
      <c r="G16" s="51"/>
      <c r="H16" s="51">
        <f t="shared" si="0"/>
        <v>0</v>
      </c>
    </row>
    <row r="17" spans="1:8" ht="33.75" x14ac:dyDescent="0.2">
      <c r="A17" s="40" t="s">
        <v>731</v>
      </c>
      <c r="B17" s="223"/>
      <c r="C17" s="30"/>
      <c r="D17" s="41" t="s">
        <v>927</v>
      </c>
      <c r="E17" s="42" t="s">
        <v>24</v>
      </c>
      <c r="F17" s="43">
        <v>364</v>
      </c>
      <c r="G17" s="51"/>
      <c r="H17" s="51">
        <f t="shared" si="0"/>
        <v>0</v>
      </c>
    </row>
    <row r="18" spans="1:8" ht="45" x14ac:dyDescent="0.2">
      <c r="A18" s="40" t="s">
        <v>66</v>
      </c>
      <c r="B18" s="223"/>
      <c r="C18" s="30"/>
      <c r="D18" s="41" t="s">
        <v>928</v>
      </c>
      <c r="E18" s="42" t="s">
        <v>24</v>
      </c>
      <c r="F18" s="43">
        <v>15</v>
      </c>
      <c r="G18" s="51"/>
      <c r="H18" s="51">
        <f t="shared" si="0"/>
        <v>0</v>
      </c>
    </row>
    <row r="19" spans="1:8" ht="45" x14ac:dyDescent="0.2">
      <c r="A19" s="40" t="s">
        <v>68</v>
      </c>
      <c r="B19" s="223"/>
      <c r="C19" s="30"/>
      <c r="D19" s="41" t="s">
        <v>929</v>
      </c>
      <c r="E19" s="42" t="s">
        <v>24</v>
      </c>
      <c r="F19" s="43">
        <v>294</v>
      </c>
      <c r="G19" s="51"/>
      <c r="H19" s="51">
        <f t="shared" si="0"/>
        <v>0</v>
      </c>
    </row>
    <row r="20" spans="1:8" ht="45" x14ac:dyDescent="0.2">
      <c r="A20" s="40" t="s">
        <v>70</v>
      </c>
      <c r="B20" s="223"/>
      <c r="C20" s="30"/>
      <c r="D20" s="41" t="s">
        <v>930</v>
      </c>
      <c r="E20" s="42" t="s">
        <v>24</v>
      </c>
      <c r="F20" s="43">
        <v>34</v>
      </c>
      <c r="G20" s="51"/>
      <c r="H20" s="51">
        <f t="shared" si="0"/>
        <v>0</v>
      </c>
    </row>
    <row r="21" spans="1:8" ht="45" x14ac:dyDescent="0.2">
      <c r="A21" s="40" t="s">
        <v>72</v>
      </c>
      <c r="B21" s="223"/>
      <c r="C21" s="30"/>
      <c r="D21" s="41" t="s">
        <v>931</v>
      </c>
      <c r="E21" s="42" t="s">
        <v>24</v>
      </c>
      <c r="F21" s="43">
        <v>25</v>
      </c>
      <c r="G21" s="51"/>
      <c r="H21" s="51">
        <f t="shared" si="0"/>
        <v>0</v>
      </c>
    </row>
    <row r="22" spans="1:8" ht="45" x14ac:dyDescent="0.2">
      <c r="A22" s="40" t="s">
        <v>74</v>
      </c>
      <c r="B22" s="223"/>
      <c r="C22" s="30"/>
      <c r="D22" s="41" t="s">
        <v>932</v>
      </c>
      <c r="E22" s="42" t="s">
        <v>24</v>
      </c>
      <c r="F22" s="43">
        <v>270</v>
      </c>
      <c r="G22" s="51"/>
      <c r="H22" s="51">
        <f t="shared" si="0"/>
        <v>0</v>
      </c>
    </row>
    <row r="23" spans="1:8" ht="45" x14ac:dyDescent="0.2">
      <c r="A23" s="40" t="s">
        <v>76</v>
      </c>
      <c r="B23" s="223"/>
      <c r="C23" s="30"/>
      <c r="D23" s="41" t="s">
        <v>933</v>
      </c>
      <c r="E23" s="42" t="s">
        <v>24</v>
      </c>
      <c r="F23" s="43">
        <v>124</v>
      </c>
      <c r="G23" s="51"/>
      <c r="H23" s="51">
        <f t="shared" si="0"/>
        <v>0</v>
      </c>
    </row>
    <row r="24" spans="1:8" ht="45" x14ac:dyDescent="0.2">
      <c r="A24" s="40" t="s">
        <v>78</v>
      </c>
      <c r="B24" s="223"/>
      <c r="C24" s="30"/>
      <c r="D24" s="41" t="s">
        <v>934</v>
      </c>
      <c r="E24" s="42" t="s">
        <v>24</v>
      </c>
      <c r="F24" s="43">
        <v>43</v>
      </c>
      <c r="G24" s="51"/>
      <c r="H24" s="51">
        <f t="shared" si="0"/>
        <v>0</v>
      </c>
    </row>
    <row r="25" spans="1:8" ht="45" x14ac:dyDescent="0.2">
      <c r="A25" s="40" t="s">
        <v>80</v>
      </c>
      <c r="B25" s="223"/>
      <c r="C25" s="30"/>
      <c r="D25" s="41" t="s">
        <v>935</v>
      </c>
      <c r="E25" s="42" t="s">
        <v>24</v>
      </c>
      <c r="F25" s="43">
        <v>60</v>
      </c>
      <c r="G25" s="51"/>
      <c r="H25" s="51">
        <f t="shared" si="0"/>
        <v>0</v>
      </c>
    </row>
    <row r="26" spans="1:8" ht="22.5" x14ac:dyDescent="0.2">
      <c r="A26" s="40" t="s">
        <v>82</v>
      </c>
      <c r="B26" s="223"/>
      <c r="C26" s="30"/>
      <c r="D26" s="41" t="s">
        <v>936</v>
      </c>
      <c r="E26" s="42" t="s">
        <v>24</v>
      </c>
      <c r="F26" s="43">
        <v>100</v>
      </c>
      <c r="G26" s="51"/>
      <c r="H26" s="51">
        <f t="shared" si="0"/>
        <v>0</v>
      </c>
    </row>
    <row r="27" spans="1:8" ht="22.5" x14ac:dyDescent="0.2">
      <c r="A27" s="40" t="s">
        <v>84</v>
      </c>
      <c r="B27" s="223"/>
      <c r="C27" s="30"/>
      <c r="D27" s="41" t="s">
        <v>937</v>
      </c>
      <c r="E27" s="42" t="s">
        <v>24</v>
      </c>
      <c r="F27" s="43">
        <v>26</v>
      </c>
      <c r="G27" s="51"/>
      <c r="H27" s="51">
        <f t="shared" si="0"/>
        <v>0</v>
      </c>
    </row>
    <row r="28" spans="1:8" ht="22.5" x14ac:dyDescent="0.2">
      <c r="A28" s="40" t="s">
        <v>86</v>
      </c>
      <c r="B28" s="223"/>
      <c r="C28" s="30"/>
      <c r="D28" s="41" t="s">
        <v>938</v>
      </c>
      <c r="E28" s="42" t="s">
        <v>24</v>
      </c>
      <c r="F28" s="43">
        <v>20</v>
      </c>
      <c r="G28" s="51"/>
      <c r="H28" s="51">
        <f t="shared" si="0"/>
        <v>0</v>
      </c>
    </row>
    <row r="29" spans="1:8" ht="22.5" x14ac:dyDescent="0.2">
      <c r="A29" s="40" t="s">
        <v>88</v>
      </c>
      <c r="B29" s="223"/>
      <c r="C29" s="30"/>
      <c r="D29" s="41" t="s">
        <v>939</v>
      </c>
      <c r="E29" s="42" t="s">
        <v>24</v>
      </c>
      <c r="F29" s="43">
        <v>15</v>
      </c>
      <c r="G29" s="51"/>
      <c r="H29" s="51">
        <f t="shared" si="0"/>
        <v>0</v>
      </c>
    </row>
    <row r="30" spans="1:8" ht="22.5" x14ac:dyDescent="0.2">
      <c r="A30" s="40" t="s">
        <v>90</v>
      </c>
      <c r="B30" s="223"/>
      <c r="C30" s="30"/>
      <c r="D30" s="41" t="s">
        <v>940</v>
      </c>
      <c r="E30" s="42" t="s">
        <v>42</v>
      </c>
      <c r="F30" s="43">
        <v>6</v>
      </c>
      <c r="G30" s="51"/>
      <c r="H30" s="51">
        <f t="shared" si="0"/>
        <v>0</v>
      </c>
    </row>
    <row r="31" spans="1:8" ht="22.5" x14ac:dyDescent="0.2">
      <c r="A31" s="40" t="s">
        <v>92</v>
      </c>
      <c r="B31" s="223"/>
      <c r="C31" s="30"/>
      <c r="D31" s="41" t="s">
        <v>941</v>
      </c>
      <c r="E31" s="42" t="s">
        <v>42</v>
      </c>
      <c r="F31" s="43">
        <v>4</v>
      </c>
      <c r="G31" s="51"/>
      <c r="H31" s="51">
        <f t="shared" si="0"/>
        <v>0</v>
      </c>
    </row>
    <row r="32" spans="1:8" ht="22.5" x14ac:dyDescent="0.2">
      <c r="A32" s="40" t="s">
        <v>94</v>
      </c>
      <c r="B32" s="223"/>
      <c r="C32" s="30"/>
      <c r="D32" s="41" t="s">
        <v>942</v>
      </c>
      <c r="E32" s="42" t="s">
        <v>42</v>
      </c>
      <c r="F32" s="43">
        <v>7</v>
      </c>
      <c r="G32" s="51"/>
      <c r="H32" s="51">
        <f t="shared" si="0"/>
        <v>0</v>
      </c>
    </row>
    <row r="33" spans="1:8" ht="22.5" x14ac:dyDescent="0.2">
      <c r="A33" s="40" t="s">
        <v>96</v>
      </c>
      <c r="B33" s="223"/>
      <c r="C33" s="30"/>
      <c r="D33" s="41" t="s">
        <v>943</v>
      </c>
      <c r="E33" s="42" t="s">
        <v>42</v>
      </c>
      <c r="F33" s="43">
        <v>6</v>
      </c>
      <c r="G33" s="51"/>
      <c r="H33" s="51">
        <f t="shared" si="0"/>
        <v>0</v>
      </c>
    </row>
    <row r="34" spans="1:8" ht="22.5" x14ac:dyDescent="0.2">
      <c r="A34" s="40" t="s">
        <v>98</v>
      </c>
      <c r="B34" s="223"/>
      <c r="C34" s="30"/>
      <c r="D34" s="41" t="s">
        <v>942</v>
      </c>
      <c r="E34" s="42" t="s">
        <v>42</v>
      </c>
      <c r="F34" s="43">
        <v>6</v>
      </c>
      <c r="G34" s="51"/>
      <c r="H34" s="51">
        <f t="shared" si="0"/>
        <v>0</v>
      </c>
    </row>
    <row r="35" spans="1:8" x14ac:dyDescent="0.2">
      <c r="A35" s="38" t="s">
        <v>1875</v>
      </c>
      <c r="B35" s="223"/>
      <c r="C35" s="31"/>
      <c r="D35" s="39" t="s">
        <v>54</v>
      </c>
      <c r="E35" s="38"/>
      <c r="F35" s="38"/>
      <c r="G35" s="52"/>
      <c r="H35" s="52"/>
    </row>
    <row r="36" spans="1:8" ht="33.75" x14ac:dyDescent="0.2">
      <c r="A36" s="40" t="s">
        <v>100</v>
      </c>
      <c r="B36" s="223"/>
      <c r="C36" s="30"/>
      <c r="D36" s="41" t="s">
        <v>944</v>
      </c>
      <c r="E36" s="42" t="s">
        <v>24</v>
      </c>
      <c r="F36" s="43">
        <v>126</v>
      </c>
      <c r="G36" s="51"/>
      <c r="H36" s="51">
        <f t="shared" si="0"/>
        <v>0</v>
      </c>
    </row>
    <row r="37" spans="1:8" ht="33.75" x14ac:dyDescent="0.2">
      <c r="A37" s="40" t="s">
        <v>102</v>
      </c>
      <c r="B37" s="223"/>
      <c r="C37" s="30"/>
      <c r="D37" s="41" t="s">
        <v>945</v>
      </c>
      <c r="E37" s="42" t="s">
        <v>24</v>
      </c>
      <c r="F37" s="43">
        <v>364</v>
      </c>
      <c r="G37" s="51"/>
      <c r="H37" s="51">
        <f t="shared" si="0"/>
        <v>0</v>
      </c>
    </row>
    <row r="38" spans="1:8" ht="33.75" x14ac:dyDescent="0.2">
      <c r="A38" s="40" t="s">
        <v>104</v>
      </c>
      <c r="B38" s="223"/>
      <c r="C38" s="30"/>
      <c r="D38" s="41" t="s">
        <v>946</v>
      </c>
      <c r="E38" s="42" t="s">
        <v>24</v>
      </c>
      <c r="F38" s="43">
        <v>38</v>
      </c>
      <c r="G38" s="51"/>
      <c r="H38" s="51">
        <f t="shared" si="0"/>
        <v>0</v>
      </c>
    </row>
    <row r="39" spans="1:8" ht="33.75" x14ac:dyDescent="0.2">
      <c r="A39" s="40" t="s">
        <v>107</v>
      </c>
      <c r="B39" s="223"/>
      <c r="C39" s="30"/>
      <c r="D39" s="41" t="s">
        <v>947</v>
      </c>
      <c r="E39" s="42" t="s">
        <v>24</v>
      </c>
      <c r="F39" s="43">
        <v>60</v>
      </c>
      <c r="G39" s="51"/>
      <c r="H39" s="51">
        <f t="shared" si="0"/>
        <v>0</v>
      </c>
    </row>
    <row r="40" spans="1:8" ht="33.75" x14ac:dyDescent="0.2">
      <c r="A40" s="40" t="s">
        <v>108</v>
      </c>
      <c r="B40" s="223"/>
      <c r="C40" s="30"/>
      <c r="D40" s="41" t="s">
        <v>948</v>
      </c>
      <c r="E40" s="42" t="s">
        <v>24</v>
      </c>
      <c r="F40" s="43">
        <v>43</v>
      </c>
      <c r="G40" s="51"/>
      <c r="H40" s="51">
        <f t="shared" si="0"/>
        <v>0</v>
      </c>
    </row>
    <row r="41" spans="1:8" ht="33.75" x14ac:dyDescent="0.2">
      <c r="A41" s="40" t="s">
        <v>110</v>
      </c>
      <c r="B41" s="223"/>
      <c r="C41" s="30"/>
      <c r="D41" s="41" t="s">
        <v>949</v>
      </c>
      <c r="E41" s="42" t="s">
        <v>24</v>
      </c>
      <c r="F41" s="43">
        <v>123</v>
      </c>
      <c r="G41" s="51"/>
      <c r="H41" s="51">
        <f t="shared" si="0"/>
        <v>0</v>
      </c>
    </row>
    <row r="42" spans="1:8" ht="33.75" x14ac:dyDescent="0.2">
      <c r="A42" s="40" t="s">
        <v>112</v>
      </c>
      <c r="B42" s="223"/>
      <c r="C42" s="30"/>
      <c r="D42" s="41" t="s">
        <v>950</v>
      </c>
      <c r="E42" s="42" t="s">
        <v>24</v>
      </c>
      <c r="F42" s="43">
        <v>270</v>
      </c>
      <c r="G42" s="51"/>
      <c r="H42" s="51">
        <f t="shared" si="0"/>
        <v>0</v>
      </c>
    </row>
    <row r="43" spans="1:8" ht="33.75" x14ac:dyDescent="0.2">
      <c r="A43" s="40" t="s">
        <v>114</v>
      </c>
      <c r="B43" s="223"/>
      <c r="C43" s="30"/>
      <c r="D43" s="41" t="s">
        <v>951</v>
      </c>
      <c r="E43" s="42" t="s">
        <v>24</v>
      </c>
      <c r="F43" s="43">
        <v>25</v>
      </c>
      <c r="G43" s="51"/>
      <c r="H43" s="51">
        <f t="shared" si="0"/>
        <v>0</v>
      </c>
    </row>
    <row r="44" spans="1:8" ht="33.75" x14ac:dyDescent="0.2">
      <c r="A44" s="40" t="s">
        <v>116</v>
      </c>
      <c r="B44" s="223"/>
      <c r="C44" s="30"/>
      <c r="D44" s="41" t="s">
        <v>952</v>
      </c>
      <c r="E44" s="42" t="s">
        <v>24</v>
      </c>
      <c r="F44" s="43">
        <v>34</v>
      </c>
      <c r="G44" s="51"/>
      <c r="H44" s="51">
        <f t="shared" si="0"/>
        <v>0</v>
      </c>
    </row>
    <row r="45" spans="1:8" ht="33.75" x14ac:dyDescent="0.2">
      <c r="A45" s="40" t="s">
        <v>118</v>
      </c>
      <c r="B45" s="223"/>
      <c r="C45" s="30"/>
      <c r="D45" s="41" t="s">
        <v>953</v>
      </c>
      <c r="E45" s="42" t="s">
        <v>24</v>
      </c>
      <c r="F45" s="43">
        <v>273</v>
      </c>
      <c r="G45" s="51"/>
      <c r="H45" s="51">
        <f t="shared" si="0"/>
        <v>0</v>
      </c>
    </row>
    <row r="46" spans="1:8" x14ac:dyDescent="0.2">
      <c r="A46" s="38" t="s">
        <v>1876</v>
      </c>
      <c r="B46" s="223"/>
      <c r="C46" s="31"/>
      <c r="D46" s="39" t="s">
        <v>954</v>
      </c>
      <c r="E46" s="38"/>
      <c r="F46" s="38"/>
      <c r="G46" s="52"/>
      <c r="H46" s="52"/>
    </row>
    <row r="47" spans="1:8" ht="22.5" x14ac:dyDescent="0.2">
      <c r="A47" s="40" t="s">
        <v>120</v>
      </c>
      <c r="B47" s="223"/>
      <c r="C47" s="30"/>
      <c r="D47" s="41" t="s">
        <v>955</v>
      </c>
      <c r="E47" s="42" t="s">
        <v>36</v>
      </c>
      <c r="F47" s="43">
        <v>9</v>
      </c>
      <c r="G47" s="51"/>
      <c r="H47" s="51">
        <f t="shared" si="0"/>
        <v>0</v>
      </c>
    </row>
    <row r="48" spans="1:8" ht="22.5" x14ac:dyDescent="0.2">
      <c r="A48" s="40" t="s">
        <v>122</v>
      </c>
      <c r="B48" s="223"/>
      <c r="C48" s="30"/>
      <c r="D48" s="41" t="s">
        <v>956</v>
      </c>
      <c r="E48" s="42" t="s">
        <v>36</v>
      </c>
      <c r="F48" s="43">
        <v>9</v>
      </c>
      <c r="G48" s="51"/>
      <c r="H48" s="51">
        <f t="shared" si="0"/>
        <v>0</v>
      </c>
    </row>
    <row r="49" spans="1:8" ht="22.5" x14ac:dyDescent="0.2">
      <c r="A49" s="40" t="s">
        <v>124</v>
      </c>
      <c r="B49" s="223"/>
      <c r="C49" s="30"/>
      <c r="D49" s="41" t="s">
        <v>957</v>
      </c>
      <c r="E49" s="42" t="s">
        <v>36</v>
      </c>
      <c r="F49" s="43">
        <v>1</v>
      </c>
      <c r="G49" s="51"/>
      <c r="H49" s="51">
        <f t="shared" si="0"/>
        <v>0</v>
      </c>
    </row>
    <row r="50" spans="1:8" ht="33.75" x14ac:dyDescent="0.2">
      <c r="A50" s="40" t="s">
        <v>126</v>
      </c>
      <c r="B50" s="223"/>
      <c r="C50" s="30"/>
      <c r="D50" s="41" t="s">
        <v>958</v>
      </c>
      <c r="E50" s="42" t="s">
        <v>36</v>
      </c>
      <c r="F50" s="43">
        <v>1</v>
      </c>
      <c r="G50" s="51"/>
      <c r="H50" s="51">
        <f t="shared" si="0"/>
        <v>0</v>
      </c>
    </row>
    <row r="51" spans="1:8" ht="33.75" x14ac:dyDescent="0.2">
      <c r="A51" s="40" t="s">
        <v>128</v>
      </c>
      <c r="B51" s="223"/>
      <c r="C51" s="30"/>
      <c r="D51" s="41" t="s">
        <v>959</v>
      </c>
      <c r="E51" s="42" t="s">
        <v>36</v>
      </c>
      <c r="F51" s="43">
        <v>6</v>
      </c>
      <c r="G51" s="51"/>
      <c r="H51" s="51">
        <f t="shared" si="0"/>
        <v>0</v>
      </c>
    </row>
    <row r="52" spans="1:8" ht="45" x14ac:dyDescent="0.2">
      <c r="A52" s="40" t="s">
        <v>130</v>
      </c>
      <c r="B52" s="223"/>
      <c r="C52" s="30"/>
      <c r="D52" s="41" t="s">
        <v>960</v>
      </c>
      <c r="E52" s="42" t="s">
        <v>36</v>
      </c>
      <c r="F52" s="43">
        <v>4</v>
      </c>
      <c r="G52" s="51"/>
      <c r="H52" s="51">
        <f t="shared" si="0"/>
        <v>0</v>
      </c>
    </row>
    <row r="53" spans="1:8" ht="33.75" x14ac:dyDescent="0.2">
      <c r="A53" s="40" t="s">
        <v>134</v>
      </c>
      <c r="B53" s="223"/>
      <c r="C53" s="30"/>
      <c r="D53" s="41" t="s">
        <v>961</v>
      </c>
      <c r="E53" s="42" t="s">
        <v>36</v>
      </c>
      <c r="F53" s="43">
        <v>5</v>
      </c>
      <c r="G53" s="51"/>
      <c r="H53" s="51">
        <f t="shared" si="0"/>
        <v>0</v>
      </c>
    </row>
    <row r="54" spans="1:8" ht="45" x14ac:dyDescent="0.2">
      <c r="A54" s="40" t="s">
        <v>136</v>
      </c>
      <c r="B54" s="223"/>
      <c r="C54" s="30"/>
      <c r="D54" s="41" t="s">
        <v>962</v>
      </c>
      <c r="E54" s="42" t="s">
        <v>36</v>
      </c>
      <c r="F54" s="43">
        <v>2</v>
      </c>
      <c r="G54" s="51"/>
      <c r="H54" s="51">
        <f t="shared" si="0"/>
        <v>0</v>
      </c>
    </row>
    <row r="55" spans="1:8" ht="22.5" x14ac:dyDescent="0.2">
      <c r="A55" s="40" t="s">
        <v>138</v>
      </c>
      <c r="B55" s="223"/>
      <c r="C55" s="30"/>
      <c r="D55" s="41" t="s">
        <v>963</v>
      </c>
      <c r="E55" s="42" t="s">
        <v>36</v>
      </c>
      <c r="F55" s="43">
        <v>4</v>
      </c>
      <c r="G55" s="51"/>
      <c r="H55" s="51">
        <f t="shared" si="0"/>
        <v>0</v>
      </c>
    </row>
    <row r="56" spans="1:8" ht="22.5" x14ac:dyDescent="0.2">
      <c r="A56" s="40" t="s">
        <v>140</v>
      </c>
      <c r="B56" s="223"/>
      <c r="C56" s="30"/>
      <c r="D56" s="41" t="s">
        <v>964</v>
      </c>
      <c r="E56" s="42" t="s">
        <v>36</v>
      </c>
      <c r="F56" s="43">
        <v>1</v>
      </c>
      <c r="G56" s="51"/>
      <c r="H56" s="51">
        <f t="shared" si="0"/>
        <v>0</v>
      </c>
    </row>
    <row r="57" spans="1:8" ht="22.5" x14ac:dyDescent="0.2">
      <c r="A57" s="40" t="s">
        <v>142</v>
      </c>
      <c r="B57" s="223"/>
      <c r="C57" s="30"/>
      <c r="D57" s="41" t="s">
        <v>965</v>
      </c>
      <c r="E57" s="42" t="s">
        <v>36</v>
      </c>
      <c r="F57" s="43">
        <v>1</v>
      </c>
      <c r="G57" s="51"/>
      <c r="H57" s="51">
        <f t="shared" si="0"/>
        <v>0</v>
      </c>
    </row>
    <row r="58" spans="1:8" ht="33.75" x14ac:dyDescent="0.2">
      <c r="A58" s="40" t="s">
        <v>144</v>
      </c>
      <c r="B58" s="223"/>
      <c r="C58" s="30"/>
      <c r="D58" s="41" t="s">
        <v>966</v>
      </c>
      <c r="E58" s="42" t="s">
        <v>36</v>
      </c>
      <c r="F58" s="43">
        <v>2</v>
      </c>
      <c r="G58" s="51"/>
      <c r="H58" s="51">
        <f t="shared" si="0"/>
        <v>0</v>
      </c>
    </row>
    <row r="59" spans="1:8" ht="33.75" x14ac:dyDescent="0.2">
      <c r="A59" s="40" t="s">
        <v>146</v>
      </c>
      <c r="B59" s="223"/>
      <c r="C59" s="30"/>
      <c r="D59" s="41" t="s">
        <v>967</v>
      </c>
      <c r="E59" s="42" t="s">
        <v>36</v>
      </c>
      <c r="F59" s="43">
        <v>1</v>
      </c>
      <c r="G59" s="51"/>
      <c r="H59" s="51">
        <f t="shared" si="0"/>
        <v>0</v>
      </c>
    </row>
    <row r="60" spans="1:8" ht="33.75" x14ac:dyDescent="0.2">
      <c r="A60" s="40" t="s">
        <v>148</v>
      </c>
      <c r="B60" s="223"/>
      <c r="C60" s="30"/>
      <c r="D60" s="41" t="s">
        <v>968</v>
      </c>
      <c r="E60" s="42" t="s">
        <v>36</v>
      </c>
      <c r="F60" s="43">
        <v>1</v>
      </c>
      <c r="G60" s="51"/>
      <c r="H60" s="51">
        <f t="shared" si="0"/>
        <v>0</v>
      </c>
    </row>
    <row r="61" spans="1:8" ht="33.75" x14ac:dyDescent="0.2">
      <c r="A61" s="40" t="s">
        <v>150</v>
      </c>
      <c r="B61" s="223"/>
      <c r="C61" s="30"/>
      <c r="D61" s="41" t="s">
        <v>969</v>
      </c>
      <c r="E61" s="42" t="s">
        <v>36</v>
      </c>
      <c r="F61" s="43">
        <v>6</v>
      </c>
      <c r="G61" s="51"/>
      <c r="H61" s="51">
        <f t="shared" si="0"/>
        <v>0</v>
      </c>
    </row>
    <row r="62" spans="1:8" ht="33.75" x14ac:dyDescent="0.2">
      <c r="A62" s="40" t="s">
        <v>152</v>
      </c>
      <c r="B62" s="223"/>
      <c r="C62" s="30"/>
      <c r="D62" s="41" t="s">
        <v>970</v>
      </c>
      <c r="E62" s="42" t="s">
        <v>36</v>
      </c>
      <c r="F62" s="43">
        <v>5</v>
      </c>
      <c r="G62" s="51"/>
      <c r="H62" s="51">
        <f t="shared" si="0"/>
        <v>0</v>
      </c>
    </row>
    <row r="63" spans="1:8" ht="22.5" x14ac:dyDescent="0.2">
      <c r="A63" s="40" t="s">
        <v>154</v>
      </c>
      <c r="B63" s="223"/>
      <c r="C63" s="30"/>
      <c r="D63" s="41" t="s">
        <v>971</v>
      </c>
      <c r="E63" s="42" t="s">
        <v>36</v>
      </c>
      <c r="F63" s="43">
        <v>2</v>
      </c>
      <c r="G63" s="51"/>
      <c r="H63" s="51">
        <f t="shared" si="0"/>
        <v>0</v>
      </c>
    </row>
    <row r="64" spans="1:8" ht="22.5" x14ac:dyDescent="0.2">
      <c r="A64" s="40" t="s">
        <v>156</v>
      </c>
      <c r="B64" s="223"/>
      <c r="C64" s="30"/>
      <c r="D64" s="41" t="s">
        <v>972</v>
      </c>
      <c r="E64" s="42" t="s">
        <v>36</v>
      </c>
      <c r="F64" s="43">
        <v>1</v>
      </c>
      <c r="G64" s="51"/>
      <c r="H64" s="51">
        <f t="shared" si="0"/>
        <v>0</v>
      </c>
    </row>
    <row r="65" spans="1:8" ht="22.5" x14ac:dyDescent="0.2">
      <c r="A65" s="40" t="s">
        <v>158</v>
      </c>
      <c r="B65" s="223"/>
      <c r="C65" s="30"/>
      <c r="D65" s="41" t="s">
        <v>973</v>
      </c>
      <c r="E65" s="42" t="s">
        <v>36</v>
      </c>
      <c r="F65" s="43">
        <v>1</v>
      </c>
      <c r="G65" s="51"/>
      <c r="H65" s="51">
        <f t="shared" si="0"/>
        <v>0</v>
      </c>
    </row>
    <row r="66" spans="1:8" ht="22.5" x14ac:dyDescent="0.2">
      <c r="A66" s="40" t="s">
        <v>162</v>
      </c>
      <c r="B66" s="223"/>
      <c r="C66" s="30"/>
      <c r="D66" s="41" t="s">
        <v>974</v>
      </c>
      <c r="E66" s="42" t="s">
        <v>36</v>
      </c>
      <c r="F66" s="43">
        <v>4</v>
      </c>
      <c r="G66" s="51"/>
      <c r="H66" s="51">
        <f t="shared" si="0"/>
        <v>0</v>
      </c>
    </row>
    <row r="67" spans="1:8" x14ac:dyDescent="0.2">
      <c r="A67" s="40" t="s">
        <v>164</v>
      </c>
      <c r="B67" s="223"/>
      <c r="C67" s="30"/>
      <c r="D67" s="41" t="s">
        <v>975</v>
      </c>
      <c r="E67" s="42" t="s">
        <v>36</v>
      </c>
      <c r="F67" s="43">
        <v>6</v>
      </c>
      <c r="G67" s="51"/>
      <c r="H67" s="51">
        <f t="shared" si="0"/>
        <v>0</v>
      </c>
    </row>
    <row r="68" spans="1:8" ht="22.5" x14ac:dyDescent="0.2">
      <c r="A68" s="40" t="s">
        <v>166</v>
      </c>
      <c r="B68" s="223"/>
      <c r="C68" s="30"/>
      <c r="D68" s="41" t="s">
        <v>976</v>
      </c>
      <c r="E68" s="42" t="s">
        <v>36</v>
      </c>
      <c r="F68" s="43">
        <v>1</v>
      </c>
      <c r="G68" s="51"/>
      <c r="H68" s="51">
        <f t="shared" si="0"/>
        <v>0</v>
      </c>
    </row>
    <row r="69" spans="1:8" ht="22.5" x14ac:dyDescent="0.2">
      <c r="A69" s="40" t="s">
        <v>169</v>
      </c>
      <c r="B69" s="223"/>
      <c r="C69" s="30"/>
      <c r="D69" s="41" t="s">
        <v>977</v>
      </c>
      <c r="E69" s="42" t="s">
        <v>36</v>
      </c>
      <c r="F69" s="43">
        <v>1</v>
      </c>
      <c r="G69" s="51"/>
      <c r="H69" s="51">
        <f t="shared" si="0"/>
        <v>0</v>
      </c>
    </row>
    <row r="70" spans="1:8" x14ac:dyDescent="0.2">
      <c r="A70" s="40" t="s">
        <v>172</v>
      </c>
      <c r="B70" s="223"/>
      <c r="C70" s="30"/>
      <c r="D70" s="41" t="s">
        <v>978</v>
      </c>
      <c r="E70" s="42" t="s">
        <v>36</v>
      </c>
      <c r="F70" s="43">
        <v>1</v>
      </c>
      <c r="G70" s="51"/>
      <c r="H70" s="51">
        <f t="shared" si="0"/>
        <v>0</v>
      </c>
    </row>
    <row r="71" spans="1:8" x14ac:dyDescent="0.2">
      <c r="A71" s="40" t="s">
        <v>176</v>
      </c>
      <c r="B71" s="223"/>
      <c r="C71" s="30"/>
      <c r="D71" s="41" t="s">
        <v>979</v>
      </c>
      <c r="E71" s="42" t="s">
        <v>36</v>
      </c>
      <c r="F71" s="43">
        <v>1</v>
      </c>
      <c r="G71" s="51"/>
      <c r="H71" s="51">
        <f t="shared" si="0"/>
        <v>0</v>
      </c>
    </row>
    <row r="72" spans="1:8" ht="33.75" x14ac:dyDescent="0.2">
      <c r="A72" s="40" t="s">
        <v>178</v>
      </c>
      <c r="B72" s="223"/>
      <c r="C72" s="30"/>
      <c r="D72" s="41" t="s">
        <v>980</v>
      </c>
      <c r="E72" s="42" t="s">
        <v>33</v>
      </c>
      <c r="F72" s="43">
        <v>36</v>
      </c>
      <c r="G72" s="51"/>
      <c r="H72" s="51">
        <f t="shared" si="0"/>
        <v>0</v>
      </c>
    </row>
    <row r="73" spans="1:8" x14ac:dyDescent="0.2">
      <c r="A73" s="40" t="s">
        <v>180</v>
      </c>
      <c r="B73" s="223"/>
      <c r="C73" s="30"/>
      <c r="D73" s="41" t="s">
        <v>981</v>
      </c>
      <c r="E73" s="42" t="s">
        <v>982</v>
      </c>
      <c r="F73" s="43">
        <v>8300</v>
      </c>
      <c r="G73" s="51"/>
      <c r="H73" s="51">
        <f t="shared" si="0"/>
        <v>0</v>
      </c>
    </row>
    <row r="74" spans="1:8" ht="22.5" x14ac:dyDescent="0.2">
      <c r="A74" s="40" t="s">
        <v>182</v>
      </c>
      <c r="B74" s="223"/>
      <c r="C74" s="30"/>
      <c r="D74" s="41" t="s">
        <v>983</v>
      </c>
      <c r="E74" s="42" t="s">
        <v>36</v>
      </c>
      <c r="F74" s="43">
        <v>60</v>
      </c>
      <c r="G74" s="51"/>
      <c r="H74" s="51">
        <f t="shared" ref="H74:H81" si="1">F74*G74</f>
        <v>0</v>
      </c>
    </row>
    <row r="75" spans="1:8" x14ac:dyDescent="0.2">
      <c r="A75" s="40" t="s">
        <v>184</v>
      </c>
      <c r="B75" s="223"/>
      <c r="C75" s="30"/>
      <c r="D75" s="41" t="s">
        <v>984</v>
      </c>
      <c r="E75" s="42" t="s">
        <v>36</v>
      </c>
      <c r="F75" s="43">
        <v>2</v>
      </c>
      <c r="G75" s="51"/>
      <c r="H75" s="51">
        <f t="shared" si="1"/>
        <v>0</v>
      </c>
    </row>
    <row r="76" spans="1:8" x14ac:dyDescent="0.2">
      <c r="A76" s="40" t="s">
        <v>186</v>
      </c>
      <c r="B76" s="223"/>
      <c r="C76" s="30"/>
      <c r="D76" s="41" t="s">
        <v>985</v>
      </c>
      <c r="E76" s="42" t="s">
        <v>36</v>
      </c>
      <c r="F76" s="43">
        <v>2</v>
      </c>
      <c r="G76" s="51"/>
      <c r="H76" s="51">
        <f t="shared" si="1"/>
        <v>0</v>
      </c>
    </row>
    <row r="77" spans="1:8" ht="33.75" x14ac:dyDescent="0.2">
      <c r="A77" s="164" t="s">
        <v>2123</v>
      </c>
      <c r="B77" s="223"/>
      <c r="C77" s="121"/>
      <c r="D77" s="161" t="s">
        <v>2124</v>
      </c>
      <c r="E77" s="162" t="s">
        <v>36</v>
      </c>
      <c r="F77" s="163">
        <v>8</v>
      </c>
      <c r="G77" s="51"/>
      <c r="H77" s="51">
        <f t="shared" si="1"/>
        <v>0</v>
      </c>
    </row>
    <row r="78" spans="1:8" x14ac:dyDescent="0.2">
      <c r="A78" s="38" t="s">
        <v>1877</v>
      </c>
      <c r="B78" s="223"/>
      <c r="C78" s="31"/>
      <c r="D78" s="39" t="s">
        <v>986</v>
      </c>
      <c r="E78" s="38"/>
      <c r="F78" s="38"/>
      <c r="G78" s="52"/>
      <c r="H78" s="52"/>
    </row>
    <row r="79" spans="1:8" x14ac:dyDescent="0.2">
      <c r="A79" s="40" t="s">
        <v>188</v>
      </c>
      <c r="B79" s="223"/>
      <c r="C79" s="30"/>
      <c r="D79" s="41" t="s">
        <v>987</v>
      </c>
      <c r="E79" s="42" t="s">
        <v>24</v>
      </c>
      <c r="F79" s="43">
        <v>1405</v>
      </c>
      <c r="G79" s="51"/>
      <c r="H79" s="51">
        <f t="shared" si="1"/>
        <v>0</v>
      </c>
    </row>
    <row r="80" spans="1:8" ht="22.5" x14ac:dyDescent="0.2">
      <c r="A80" s="40" t="s">
        <v>190</v>
      </c>
      <c r="B80" s="223"/>
      <c r="C80" s="30"/>
      <c r="D80" s="41" t="s">
        <v>988</v>
      </c>
      <c r="E80" s="42" t="s">
        <v>989</v>
      </c>
      <c r="F80" s="43">
        <v>11</v>
      </c>
      <c r="G80" s="51"/>
      <c r="H80" s="51">
        <f t="shared" si="1"/>
        <v>0</v>
      </c>
    </row>
    <row r="81" spans="1:8" ht="22.5" x14ac:dyDescent="0.2">
      <c r="A81" s="40" t="s">
        <v>192</v>
      </c>
      <c r="B81" s="224"/>
      <c r="C81" s="30"/>
      <c r="D81" s="41" t="s">
        <v>990</v>
      </c>
      <c r="E81" s="42" t="s">
        <v>991</v>
      </c>
      <c r="F81" s="43">
        <v>11</v>
      </c>
      <c r="G81" s="51"/>
      <c r="H81" s="51">
        <f t="shared" si="1"/>
        <v>0</v>
      </c>
    </row>
    <row r="82" spans="1:8" x14ac:dyDescent="0.2">
      <c r="A82" s="203" t="s">
        <v>1878</v>
      </c>
      <c r="B82" s="204"/>
      <c r="C82" s="204"/>
      <c r="D82" s="204"/>
      <c r="E82" s="204"/>
      <c r="F82" s="204"/>
      <c r="G82" s="204"/>
      <c r="H82" s="15">
        <f>SUM(H9:H14,H16:H34,H36:H45,H47:H76,H79:H81)</f>
        <v>0</v>
      </c>
    </row>
    <row r="83" spans="1:8" ht="45" x14ac:dyDescent="0.2">
      <c r="A83" s="38" t="s">
        <v>1798</v>
      </c>
      <c r="B83" s="31"/>
      <c r="C83" s="69" t="s">
        <v>1842</v>
      </c>
      <c r="D83" s="39" t="s">
        <v>40</v>
      </c>
      <c r="E83" s="38"/>
      <c r="F83" s="38"/>
      <c r="G83" s="52"/>
      <c r="H83" s="52"/>
    </row>
    <row r="84" spans="1:8" x14ac:dyDescent="0.2">
      <c r="A84" s="38" t="s">
        <v>1879</v>
      </c>
      <c r="B84" s="222" t="s">
        <v>1810</v>
      </c>
      <c r="C84" s="31"/>
      <c r="D84" s="39" t="s">
        <v>1111</v>
      </c>
      <c r="E84" s="38"/>
      <c r="F84" s="38"/>
      <c r="G84" s="52"/>
      <c r="H84" s="52"/>
    </row>
    <row r="85" spans="1:8" ht="33.75" x14ac:dyDescent="0.2">
      <c r="A85" s="40" t="s">
        <v>438</v>
      </c>
      <c r="B85" s="223"/>
      <c r="C85" s="30"/>
      <c r="D85" s="41" t="s">
        <v>1112</v>
      </c>
      <c r="E85" s="42" t="s">
        <v>33</v>
      </c>
      <c r="F85" s="43">
        <v>2</v>
      </c>
      <c r="G85" s="51"/>
      <c r="H85" s="51">
        <f t="shared" ref="H85:H108" si="2">F85*G85</f>
        <v>0</v>
      </c>
    </row>
    <row r="86" spans="1:8" ht="33.75" x14ac:dyDescent="0.2">
      <c r="A86" s="40" t="s">
        <v>440</v>
      </c>
      <c r="B86" s="223"/>
      <c r="C86" s="30"/>
      <c r="D86" s="41" t="s">
        <v>1113</v>
      </c>
      <c r="E86" s="42" t="s">
        <v>33</v>
      </c>
      <c r="F86" s="43">
        <v>2</v>
      </c>
      <c r="G86" s="51"/>
      <c r="H86" s="51">
        <f t="shared" si="2"/>
        <v>0</v>
      </c>
    </row>
    <row r="87" spans="1:8" x14ac:dyDescent="0.2">
      <c r="A87" s="38" t="s">
        <v>1880</v>
      </c>
      <c r="B87" s="223"/>
      <c r="C87" s="31"/>
      <c r="D87" s="39" t="s">
        <v>1114</v>
      </c>
      <c r="E87" s="38"/>
      <c r="F87" s="38"/>
      <c r="G87" s="52"/>
      <c r="H87" s="52"/>
    </row>
    <row r="88" spans="1:8" ht="67.5" x14ac:dyDescent="0.2">
      <c r="A88" s="40" t="s">
        <v>442</v>
      </c>
      <c r="B88" s="223"/>
      <c r="C88" s="30"/>
      <c r="D88" s="41" t="s">
        <v>1115</v>
      </c>
      <c r="E88" s="42" t="s">
        <v>33</v>
      </c>
      <c r="F88" s="43">
        <v>1</v>
      </c>
      <c r="G88" s="51"/>
      <c r="H88" s="51">
        <f t="shared" si="2"/>
        <v>0</v>
      </c>
    </row>
    <row r="89" spans="1:8" ht="101.25" x14ac:dyDescent="0.2">
      <c r="A89" s="40" t="s">
        <v>444</v>
      </c>
      <c r="B89" s="223"/>
      <c r="C89" s="30"/>
      <c r="D89" s="41" t="s">
        <v>1116</v>
      </c>
      <c r="E89" s="42" t="s">
        <v>33</v>
      </c>
      <c r="F89" s="43">
        <v>1</v>
      </c>
      <c r="G89" s="51"/>
      <c r="H89" s="51">
        <f t="shared" si="2"/>
        <v>0</v>
      </c>
    </row>
    <row r="90" spans="1:8" ht="33.75" x14ac:dyDescent="0.2">
      <c r="A90" s="40" t="s">
        <v>446</v>
      </c>
      <c r="B90" s="223"/>
      <c r="C90" s="30"/>
      <c r="D90" s="41" t="s">
        <v>1117</v>
      </c>
      <c r="E90" s="42" t="s">
        <v>37</v>
      </c>
      <c r="F90" s="43">
        <v>144.88999999999999</v>
      </c>
      <c r="G90" s="51"/>
      <c r="H90" s="51">
        <f t="shared" si="2"/>
        <v>0</v>
      </c>
    </row>
    <row r="91" spans="1:8" ht="45" x14ac:dyDescent="0.2">
      <c r="A91" s="40" t="s">
        <v>448</v>
      </c>
      <c r="B91" s="223"/>
      <c r="C91" s="30"/>
      <c r="D91" s="41" t="s">
        <v>1118</v>
      </c>
      <c r="E91" s="42" t="s">
        <v>37</v>
      </c>
      <c r="F91" s="43">
        <v>407.64</v>
      </c>
      <c r="G91" s="51"/>
      <c r="H91" s="51">
        <f t="shared" si="2"/>
        <v>0</v>
      </c>
    </row>
    <row r="92" spans="1:8" ht="22.5" x14ac:dyDescent="0.2">
      <c r="A92" s="40" t="s">
        <v>450</v>
      </c>
      <c r="B92" s="223"/>
      <c r="C92" s="30"/>
      <c r="D92" s="41" t="s">
        <v>1119</v>
      </c>
      <c r="E92" s="42" t="s">
        <v>36</v>
      </c>
      <c r="F92" s="43">
        <v>1</v>
      </c>
      <c r="G92" s="51"/>
      <c r="H92" s="51">
        <f t="shared" si="2"/>
        <v>0</v>
      </c>
    </row>
    <row r="93" spans="1:8" ht="22.5" x14ac:dyDescent="0.2">
      <c r="A93" s="40" t="s">
        <v>452</v>
      </c>
      <c r="B93" s="223"/>
      <c r="C93" s="30"/>
      <c r="D93" s="41" t="s">
        <v>1120</v>
      </c>
      <c r="E93" s="42" t="s">
        <v>36</v>
      </c>
      <c r="F93" s="43">
        <v>15</v>
      </c>
      <c r="G93" s="51"/>
      <c r="H93" s="51">
        <f t="shared" si="2"/>
        <v>0</v>
      </c>
    </row>
    <row r="94" spans="1:8" ht="22.5" x14ac:dyDescent="0.2">
      <c r="A94" s="40" t="s">
        <v>454</v>
      </c>
      <c r="B94" s="223"/>
      <c r="C94" s="30"/>
      <c r="D94" s="41" t="s">
        <v>1121</v>
      </c>
      <c r="E94" s="42" t="s">
        <v>36</v>
      </c>
      <c r="F94" s="43">
        <v>1</v>
      </c>
      <c r="G94" s="51"/>
      <c r="H94" s="51">
        <f t="shared" si="2"/>
        <v>0</v>
      </c>
    </row>
    <row r="95" spans="1:8" ht="22.5" x14ac:dyDescent="0.2">
      <c r="A95" s="40" t="s">
        <v>456</v>
      </c>
      <c r="B95" s="223"/>
      <c r="C95" s="30"/>
      <c r="D95" s="41" t="s">
        <v>1122</v>
      </c>
      <c r="E95" s="42" t="s">
        <v>36</v>
      </c>
      <c r="F95" s="43">
        <v>1</v>
      </c>
      <c r="G95" s="51"/>
      <c r="H95" s="51">
        <f t="shared" si="2"/>
        <v>0</v>
      </c>
    </row>
    <row r="96" spans="1:8" ht="22.5" x14ac:dyDescent="0.2">
      <c r="A96" s="40" t="s">
        <v>458</v>
      </c>
      <c r="B96" s="223"/>
      <c r="C96" s="30"/>
      <c r="D96" s="41" t="s">
        <v>1123</v>
      </c>
      <c r="E96" s="42" t="s">
        <v>36</v>
      </c>
      <c r="F96" s="43">
        <v>9</v>
      </c>
      <c r="G96" s="51"/>
      <c r="H96" s="51">
        <f t="shared" si="2"/>
        <v>0</v>
      </c>
    </row>
    <row r="97" spans="1:8" ht="22.5" x14ac:dyDescent="0.2">
      <c r="A97" s="40" t="s">
        <v>460</v>
      </c>
      <c r="B97" s="223"/>
      <c r="C97" s="30"/>
      <c r="D97" s="41" t="s">
        <v>1124</v>
      </c>
      <c r="E97" s="42" t="s">
        <v>36</v>
      </c>
      <c r="F97" s="43">
        <v>2</v>
      </c>
      <c r="G97" s="51"/>
      <c r="H97" s="51">
        <f t="shared" si="2"/>
        <v>0</v>
      </c>
    </row>
    <row r="98" spans="1:8" x14ac:dyDescent="0.2">
      <c r="A98" s="40" t="s">
        <v>462</v>
      </c>
      <c r="B98" s="223"/>
      <c r="C98" s="30"/>
      <c r="D98" s="41" t="s">
        <v>1125</v>
      </c>
      <c r="E98" s="42" t="s">
        <v>36</v>
      </c>
      <c r="F98" s="43">
        <v>2</v>
      </c>
      <c r="G98" s="51"/>
      <c r="H98" s="51">
        <f t="shared" si="2"/>
        <v>0</v>
      </c>
    </row>
    <row r="99" spans="1:8" ht="22.5" x14ac:dyDescent="0.2">
      <c r="A99" s="40" t="s">
        <v>464</v>
      </c>
      <c r="B99" s="223"/>
      <c r="C99" s="30"/>
      <c r="D99" s="41" t="s">
        <v>1126</v>
      </c>
      <c r="E99" s="42" t="s">
        <v>36</v>
      </c>
      <c r="F99" s="43">
        <v>1</v>
      </c>
      <c r="G99" s="51"/>
      <c r="H99" s="51">
        <f t="shared" si="2"/>
        <v>0</v>
      </c>
    </row>
    <row r="100" spans="1:8" ht="22.5" x14ac:dyDescent="0.2">
      <c r="A100" s="40" t="s">
        <v>466</v>
      </c>
      <c r="B100" s="223"/>
      <c r="C100" s="30"/>
      <c r="D100" s="41" t="s">
        <v>1127</v>
      </c>
      <c r="E100" s="42" t="s">
        <v>36</v>
      </c>
      <c r="F100" s="43">
        <v>1</v>
      </c>
      <c r="G100" s="51"/>
      <c r="H100" s="51">
        <f t="shared" si="2"/>
        <v>0</v>
      </c>
    </row>
    <row r="101" spans="1:8" ht="22.5" x14ac:dyDescent="0.2">
      <c r="A101" s="40" t="s">
        <v>468</v>
      </c>
      <c r="B101" s="223"/>
      <c r="C101" s="30"/>
      <c r="D101" s="41" t="s">
        <v>1128</v>
      </c>
      <c r="E101" s="42" t="s">
        <v>36</v>
      </c>
      <c r="F101" s="43">
        <v>1</v>
      </c>
      <c r="G101" s="51"/>
      <c r="H101" s="51">
        <f t="shared" si="2"/>
        <v>0</v>
      </c>
    </row>
    <row r="102" spans="1:8" ht="22.5" x14ac:dyDescent="0.2">
      <c r="A102" s="40" t="s">
        <v>470</v>
      </c>
      <c r="B102" s="223"/>
      <c r="C102" s="30"/>
      <c r="D102" s="41" t="s">
        <v>1129</v>
      </c>
      <c r="E102" s="42" t="s">
        <v>36</v>
      </c>
      <c r="F102" s="43">
        <v>1</v>
      </c>
      <c r="G102" s="51"/>
      <c r="H102" s="51">
        <f t="shared" si="2"/>
        <v>0</v>
      </c>
    </row>
    <row r="103" spans="1:8" ht="33.75" x14ac:dyDescent="0.2">
      <c r="A103" s="40" t="s">
        <v>472</v>
      </c>
      <c r="B103" s="223"/>
      <c r="C103" s="30"/>
      <c r="D103" s="41" t="s">
        <v>1130</v>
      </c>
      <c r="E103" s="42" t="s">
        <v>36</v>
      </c>
      <c r="F103" s="43">
        <v>2</v>
      </c>
      <c r="G103" s="51"/>
      <c r="H103" s="51">
        <f t="shared" si="2"/>
        <v>0</v>
      </c>
    </row>
    <row r="104" spans="1:8" ht="22.5" x14ac:dyDescent="0.2">
      <c r="A104" s="40" t="s">
        <v>474</v>
      </c>
      <c r="B104" s="223"/>
      <c r="C104" s="30"/>
      <c r="D104" s="41" t="s">
        <v>1131</v>
      </c>
      <c r="E104" s="42" t="s">
        <v>36</v>
      </c>
      <c r="F104" s="43">
        <v>2</v>
      </c>
      <c r="G104" s="51"/>
      <c r="H104" s="51">
        <f t="shared" si="2"/>
        <v>0</v>
      </c>
    </row>
    <row r="105" spans="1:8" ht="33.75" x14ac:dyDescent="0.2">
      <c r="A105" s="40" t="s">
        <v>476</v>
      </c>
      <c r="B105" s="223"/>
      <c r="C105" s="30"/>
      <c r="D105" s="41" t="s">
        <v>1132</v>
      </c>
      <c r="E105" s="42" t="s">
        <v>36</v>
      </c>
      <c r="F105" s="43">
        <v>16</v>
      </c>
      <c r="G105" s="51"/>
      <c r="H105" s="51">
        <f t="shared" si="2"/>
        <v>0</v>
      </c>
    </row>
    <row r="106" spans="1:8" ht="33.75" x14ac:dyDescent="0.2">
      <c r="A106" s="40" t="s">
        <v>478</v>
      </c>
      <c r="B106" s="223"/>
      <c r="C106" s="30"/>
      <c r="D106" s="41" t="s">
        <v>1133</v>
      </c>
      <c r="E106" s="42" t="s">
        <v>36</v>
      </c>
      <c r="F106" s="43">
        <v>14</v>
      </c>
      <c r="G106" s="51"/>
      <c r="H106" s="51">
        <f t="shared" si="2"/>
        <v>0</v>
      </c>
    </row>
    <row r="107" spans="1:8" ht="22.5" x14ac:dyDescent="0.2">
      <c r="A107" s="40" t="s">
        <v>480</v>
      </c>
      <c r="B107" s="223"/>
      <c r="C107" s="30"/>
      <c r="D107" s="41" t="s">
        <v>1134</v>
      </c>
      <c r="E107" s="42" t="s">
        <v>36</v>
      </c>
      <c r="F107" s="43">
        <v>1</v>
      </c>
      <c r="G107" s="51"/>
      <c r="H107" s="51">
        <f t="shared" si="2"/>
        <v>0</v>
      </c>
    </row>
    <row r="108" spans="1:8" x14ac:dyDescent="0.2">
      <c r="A108" s="40" t="s">
        <v>482</v>
      </c>
      <c r="B108" s="223"/>
      <c r="C108" s="30"/>
      <c r="D108" s="41" t="s">
        <v>1135</v>
      </c>
      <c r="E108" s="42" t="s">
        <v>36</v>
      </c>
      <c r="F108" s="43">
        <v>10</v>
      </c>
      <c r="G108" s="51"/>
      <c r="H108" s="51">
        <f t="shared" si="2"/>
        <v>0</v>
      </c>
    </row>
    <row r="109" spans="1:8" x14ac:dyDescent="0.2">
      <c r="A109" s="40" t="s">
        <v>484</v>
      </c>
      <c r="B109" s="223"/>
      <c r="C109" s="30"/>
      <c r="D109" s="41" t="s">
        <v>1136</v>
      </c>
      <c r="E109" s="42" t="s">
        <v>36</v>
      </c>
      <c r="F109" s="43">
        <v>4</v>
      </c>
      <c r="G109" s="51"/>
      <c r="H109" s="51">
        <f t="shared" ref="H109:H173" si="3">F109*G109</f>
        <v>0</v>
      </c>
    </row>
    <row r="110" spans="1:8" x14ac:dyDescent="0.2">
      <c r="A110" s="40" t="s">
        <v>486</v>
      </c>
      <c r="B110" s="223"/>
      <c r="C110" s="30"/>
      <c r="D110" s="41" t="s">
        <v>1137</v>
      </c>
      <c r="E110" s="42" t="s">
        <v>36</v>
      </c>
      <c r="F110" s="43">
        <v>1</v>
      </c>
      <c r="G110" s="51"/>
      <c r="H110" s="51">
        <f t="shared" si="3"/>
        <v>0</v>
      </c>
    </row>
    <row r="111" spans="1:8" x14ac:dyDescent="0.2">
      <c r="A111" s="40" t="s">
        <v>488</v>
      </c>
      <c r="B111" s="223"/>
      <c r="C111" s="30"/>
      <c r="D111" s="41" t="s">
        <v>1138</v>
      </c>
      <c r="E111" s="42" t="s">
        <v>36</v>
      </c>
      <c r="F111" s="43">
        <v>4</v>
      </c>
      <c r="G111" s="51"/>
      <c r="H111" s="51">
        <f t="shared" si="3"/>
        <v>0</v>
      </c>
    </row>
    <row r="112" spans="1:8" x14ac:dyDescent="0.2">
      <c r="A112" s="38" t="s">
        <v>1881</v>
      </c>
      <c r="B112" s="223"/>
      <c r="C112" s="31"/>
      <c r="D112" s="39" t="s">
        <v>1139</v>
      </c>
      <c r="E112" s="38"/>
      <c r="F112" s="38"/>
      <c r="G112" s="52"/>
      <c r="H112" s="52"/>
    </row>
    <row r="113" spans="1:8" ht="67.5" x14ac:dyDescent="0.2">
      <c r="A113" s="40" t="s">
        <v>490</v>
      </c>
      <c r="B113" s="223"/>
      <c r="C113" s="30"/>
      <c r="D113" s="41" t="s">
        <v>1115</v>
      </c>
      <c r="E113" s="42" t="s">
        <v>33</v>
      </c>
      <c r="F113" s="43">
        <v>1</v>
      </c>
      <c r="G113" s="51"/>
      <c r="H113" s="51">
        <f t="shared" si="3"/>
        <v>0</v>
      </c>
    </row>
    <row r="114" spans="1:8" ht="101.25" x14ac:dyDescent="0.2">
      <c r="A114" s="40" t="s">
        <v>492</v>
      </c>
      <c r="B114" s="223"/>
      <c r="C114" s="30"/>
      <c r="D114" s="41" t="s">
        <v>1140</v>
      </c>
      <c r="E114" s="42" t="s">
        <v>33</v>
      </c>
      <c r="F114" s="43">
        <v>1</v>
      </c>
      <c r="G114" s="51"/>
      <c r="H114" s="51">
        <f t="shared" si="3"/>
        <v>0</v>
      </c>
    </row>
    <row r="115" spans="1:8" ht="33.75" x14ac:dyDescent="0.2">
      <c r="A115" s="40" t="s">
        <v>494</v>
      </c>
      <c r="B115" s="223"/>
      <c r="C115" s="30"/>
      <c r="D115" s="41" t="s">
        <v>1117</v>
      </c>
      <c r="E115" s="42" t="s">
        <v>37</v>
      </c>
      <c r="F115" s="43">
        <v>147.94999999999999</v>
      </c>
      <c r="G115" s="51"/>
      <c r="H115" s="51">
        <f t="shared" si="3"/>
        <v>0</v>
      </c>
    </row>
    <row r="116" spans="1:8" ht="45" x14ac:dyDescent="0.2">
      <c r="A116" s="40" t="s">
        <v>496</v>
      </c>
      <c r="B116" s="223"/>
      <c r="C116" s="30"/>
      <c r="D116" s="41" t="s">
        <v>1118</v>
      </c>
      <c r="E116" s="42" t="s">
        <v>37</v>
      </c>
      <c r="F116" s="43">
        <v>406.29</v>
      </c>
      <c r="G116" s="51"/>
      <c r="H116" s="51">
        <f t="shared" si="3"/>
        <v>0</v>
      </c>
    </row>
    <row r="117" spans="1:8" ht="22.5" x14ac:dyDescent="0.2">
      <c r="A117" s="40" t="s">
        <v>498</v>
      </c>
      <c r="B117" s="223"/>
      <c r="C117" s="30"/>
      <c r="D117" s="41" t="s">
        <v>1120</v>
      </c>
      <c r="E117" s="42" t="s">
        <v>36</v>
      </c>
      <c r="F117" s="43">
        <v>8</v>
      </c>
      <c r="G117" s="51"/>
      <c r="H117" s="51">
        <f t="shared" si="3"/>
        <v>0</v>
      </c>
    </row>
    <row r="118" spans="1:8" ht="22.5" x14ac:dyDescent="0.2">
      <c r="A118" s="40" t="s">
        <v>500</v>
      </c>
      <c r="B118" s="223"/>
      <c r="C118" s="30"/>
      <c r="D118" s="41" t="s">
        <v>1134</v>
      </c>
      <c r="E118" s="42" t="s">
        <v>36</v>
      </c>
      <c r="F118" s="43">
        <v>1</v>
      </c>
      <c r="G118" s="51"/>
      <c r="H118" s="51">
        <f t="shared" si="3"/>
        <v>0</v>
      </c>
    </row>
    <row r="119" spans="1:8" ht="22.5" x14ac:dyDescent="0.2">
      <c r="A119" s="40" t="s">
        <v>502</v>
      </c>
      <c r="B119" s="223"/>
      <c r="C119" s="30"/>
      <c r="D119" s="41" t="s">
        <v>1119</v>
      </c>
      <c r="E119" s="42" t="s">
        <v>36</v>
      </c>
      <c r="F119" s="43">
        <v>1</v>
      </c>
      <c r="G119" s="51"/>
      <c r="H119" s="51">
        <f t="shared" si="3"/>
        <v>0</v>
      </c>
    </row>
    <row r="120" spans="1:8" ht="22.5" x14ac:dyDescent="0.2">
      <c r="A120" s="40" t="s">
        <v>504</v>
      </c>
      <c r="B120" s="223"/>
      <c r="C120" s="30"/>
      <c r="D120" s="41" t="s">
        <v>1129</v>
      </c>
      <c r="E120" s="42" t="s">
        <v>36</v>
      </c>
      <c r="F120" s="43">
        <v>1</v>
      </c>
      <c r="G120" s="51"/>
      <c r="H120" s="51">
        <f t="shared" si="3"/>
        <v>0</v>
      </c>
    </row>
    <row r="121" spans="1:8" ht="22.5" x14ac:dyDescent="0.2">
      <c r="A121" s="40" t="s">
        <v>506</v>
      </c>
      <c r="B121" s="223"/>
      <c r="C121" s="30"/>
      <c r="D121" s="41" t="s">
        <v>1127</v>
      </c>
      <c r="E121" s="42" t="s">
        <v>36</v>
      </c>
      <c r="F121" s="43">
        <v>1</v>
      </c>
      <c r="G121" s="51"/>
      <c r="H121" s="51">
        <f t="shared" si="3"/>
        <v>0</v>
      </c>
    </row>
    <row r="122" spans="1:8" ht="33.75" x14ac:dyDescent="0.2">
      <c r="A122" s="40" t="s">
        <v>508</v>
      </c>
      <c r="B122" s="223"/>
      <c r="C122" s="30"/>
      <c r="D122" s="41" t="s">
        <v>1133</v>
      </c>
      <c r="E122" s="42" t="s">
        <v>36</v>
      </c>
      <c r="F122" s="43">
        <v>14</v>
      </c>
      <c r="G122" s="51"/>
      <c r="H122" s="51">
        <f t="shared" si="3"/>
        <v>0</v>
      </c>
    </row>
    <row r="123" spans="1:8" ht="22.5" x14ac:dyDescent="0.2">
      <c r="A123" s="40" t="s">
        <v>510</v>
      </c>
      <c r="B123" s="223"/>
      <c r="C123" s="30"/>
      <c r="D123" s="41" t="s">
        <v>1128</v>
      </c>
      <c r="E123" s="42" t="s">
        <v>36</v>
      </c>
      <c r="F123" s="43">
        <v>1</v>
      </c>
      <c r="G123" s="51"/>
      <c r="H123" s="51">
        <f t="shared" si="3"/>
        <v>0</v>
      </c>
    </row>
    <row r="124" spans="1:8" ht="22.5" x14ac:dyDescent="0.2">
      <c r="A124" s="40" t="s">
        <v>512</v>
      </c>
      <c r="B124" s="223"/>
      <c r="C124" s="30"/>
      <c r="D124" s="41" t="s">
        <v>1126</v>
      </c>
      <c r="E124" s="42" t="s">
        <v>36</v>
      </c>
      <c r="F124" s="43">
        <v>1</v>
      </c>
      <c r="G124" s="51"/>
      <c r="H124" s="51">
        <f t="shared" si="3"/>
        <v>0</v>
      </c>
    </row>
    <row r="125" spans="1:8" ht="22.5" x14ac:dyDescent="0.2">
      <c r="A125" s="40" t="s">
        <v>514</v>
      </c>
      <c r="B125" s="223"/>
      <c r="C125" s="30"/>
      <c r="D125" s="41" t="s">
        <v>1131</v>
      </c>
      <c r="E125" s="42" t="s">
        <v>36</v>
      </c>
      <c r="F125" s="43">
        <v>2</v>
      </c>
      <c r="G125" s="51"/>
      <c r="H125" s="51">
        <f t="shared" si="3"/>
        <v>0</v>
      </c>
    </row>
    <row r="126" spans="1:8" ht="22.5" x14ac:dyDescent="0.2">
      <c r="A126" s="40" t="s">
        <v>516</v>
      </c>
      <c r="B126" s="223"/>
      <c r="C126" s="30"/>
      <c r="D126" s="41" t="s">
        <v>1123</v>
      </c>
      <c r="E126" s="42" t="s">
        <v>36</v>
      </c>
      <c r="F126" s="43">
        <v>9</v>
      </c>
      <c r="G126" s="51"/>
      <c r="H126" s="51">
        <f t="shared" si="3"/>
        <v>0</v>
      </c>
    </row>
    <row r="127" spans="1:8" ht="22.5" x14ac:dyDescent="0.2">
      <c r="A127" s="40" t="s">
        <v>518</v>
      </c>
      <c r="B127" s="223"/>
      <c r="C127" s="30"/>
      <c r="D127" s="41" t="s">
        <v>1124</v>
      </c>
      <c r="E127" s="42" t="s">
        <v>36</v>
      </c>
      <c r="F127" s="43">
        <v>2</v>
      </c>
      <c r="G127" s="51"/>
      <c r="H127" s="51">
        <f t="shared" si="3"/>
        <v>0</v>
      </c>
    </row>
    <row r="128" spans="1:8" x14ac:dyDescent="0.2">
      <c r="A128" s="40" t="s">
        <v>520</v>
      </c>
      <c r="B128" s="223"/>
      <c r="C128" s="30"/>
      <c r="D128" s="41" t="s">
        <v>1125</v>
      </c>
      <c r="E128" s="42" t="s">
        <v>36</v>
      </c>
      <c r="F128" s="43">
        <v>2</v>
      </c>
      <c r="G128" s="51"/>
      <c r="H128" s="51">
        <f t="shared" si="3"/>
        <v>0</v>
      </c>
    </row>
    <row r="129" spans="1:8" ht="33.75" x14ac:dyDescent="0.2">
      <c r="A129" s="40" t="s">
        <v>522</v>
      </c>
      <c r="B129" s="223"/>
      <c r="C129" s="30"/>
      <c r="D129" s="41" t="s">
        <v>1130</v>
      </c>
      <c r="E129" s="42" t="s">
        <v>36</v>
      </c>
      <c r="F129" s="43">
        <v>2</v>
      </c>
      <c r="G129" s="51"/>
      <c r="H129" s="51">
        <f t="shared" si="3"/>
        <v>0</v>
      </c>
    </row>
    <row r="130" spans="1:8" ht="33.75" x14ac:dyDescent="0.2">
      <c r="A130" s="40" t="s">
        <v>524</v>
      </c>
      <c r="B130" s="223"/>
      <c r="C130" s="30"/>
      <c r="D130" s="41" t="s">
        <v>1132</v>
      </c>
      <c r="E130" s="42" t="s">
        <v>36</v>
      </c>
      <c r="F130" s="43">
        <v>16</v>
      </c>
      <c r="G130" s="51"/>
      <c r="H130" s="51">
        <f t="shared" si="3"/>
        <v>0</v>
      </c>
    </row>
    <row r="131" spans="1:8" x14ac:dyDescent="0.2">
      <c r="A131" s="40" t="s">
        <v>526</v>
      </c>
      <c r="B131" s="223"/>
      <c r="C131" s="30"/>
      <c r="D131" s="41" t="s">
        <v>1135</v>
      </c>
      <c r="E131" s="42" t="s">
        <v>36</v>
      </c>
      <c r="F131" s="43">
        <v>16</v>
      </c>
      <c r="G131" s="51"/>
      <c r="H131" s="51">
        <f t="shared" si="3"/>
        <v>0</v>
      </c>
    </row>
    <row r="132" spans="1:8" x14ac:dyDescent="0.2">
      <c r="A132" s="40" t="s">
        <v>528</v>
      </c>
      <c r="B132" s="223"/>
      <c r="C132" s="30"/>
      <c r="D132" s="41" t="s">
        <v>1136</v>
      </c>
      <c r="E132" s="42" t="s">
        <v>36</v>
      </c>
      <c r="F132" s="43">
        <v>2</v>
      </c>
      <c r="G132" s="51"/>
      <c r="H132" s="51">
        <f t="shared" si="3"/>
        <v>0</v>
      </c>
    </row>
    <row r="133" spans="1:8" x14ac:dyDescent="0.2">
      <c r="A133" s="40" t="s">
        <v>530</v>
      </c>
      <c r="B133" s="223"/>
      <c r="C133" s="30"/>
      <c r="D133" s="41" t="s">
        <v>1141</v>
      </c>
      <c r="E133" s="42" t="s">
        <v>36</v>
      </c>
      <c r="F133" s="43">
        <v>4</v>
      </c>
      <c r="G133" s="51"/>
      <c r="H133" s="51">
        <f t="shared" si="3"/>
        <v>0</v>
      </c>
    </row>
    <row r="134" spans="1:8" x14ac:dyDescent="0.2">
      <c r="A134" s="40" t="s">
        <v>532</v>
      </c>
      <c r="B134" s="223"/>
      <c r="C134" s="30"/>
      <c r="D134" s="41" t="s">
        <v>1137</v>
      </c>
      <c r="E134" s="42" t="s">
        <v>36</v>
      </c>
      <c r="F134" s="43">
        <v>2</v>
      </c>
      <c r="G134" s="51"/>
      <c r="H134" s="51">
        <f t="shared" si="3"/>
        <v>0</v>
      </c>
    </row>
    <row r="135" spans="1:8" x14ac:dyDescent="0.2">
      <c r="A135" s="40" t="s">
        <v>534</v>
      </c>
      <c r="B135" s="223"/>
      <c r="C135" s="30"/>
      <c r="D135" s="41" t="s">
        <v>1138</v>
      </c>
      <c r="E135" s="42" t="s">
        <v>36</v>
      </c>
      <c r="F135" s="43">
        <v>6</v>
      </c>
      <c r="G135" s="51"/>
      <c r="H135" s="51">
        <f t="shared" si="3"/>
        <v>0</v>
      </c>
    </row>
    <row r="136" spans="1:8" x14ac:dyDescent="0.2">
      <c r="A136" s="38" t="s">
        <v>1882</v>
      </c>
      <c r="B136" s="223"/>
      <c r="C136" s="31"/>
      <c r="D136" s="39" t="s">
        <v>1142</v>
      </c>
      <c r="E136" s="38"/>
      <c r="F136" s="38"/>
      <c r="G136" s="52"/>
      <c r="H136" s="52"/>
    </row>
    <row r="137" spans="1:8" ht="67.5" x14ac:dyDescent="0.2">
      <c r="A137" s="40" t="s">
        <v>536</v>
      </c>
      <c r="B137" s="223"/>
      <c r="C137" s="30"/>
      <c r="D137" s="41" t="s">
        <v>1143</v>
      </c>
      <c r="E137" s="42" t="s">
        <v>33</v>
      </c>
      <c r="F137" s="43">
        <v>1</v>
      </c>
      <c r="G137" s="51"/>
      <c r="H137" s="51">
        <f t="shared" si="3"/>
        <v>0</v>
      </c>
    </row>
    <row r="138" spans="1:8" ht="33.75" x14ac:dyDescent="0.2">
      <c r="A138" s="40" t="s">
        <v>538</v>
      </c>
      <c r="B138" s="223"/>
      <c r="C138" s="30"/>
      <c r="D138" s="41" t="s">
        <v>1117</v>
      </c>
      <c r="E138" s="42" t="s">
        <v>37</v>
      </c>
      <c r="F138" s="43">
        <v>47.02</v>
      </c>
      <c r="G138" s="51"/>
      <c r="H138" s="51">
        <f t="shared" si="3"/>
        <v>0</v>
      </c>
    </row>
    <row r="139" spans="1:8" ht="45" x14ac:dyDescent="0.2">
      <c r="A139" s="40" t="s">
        <v>540</v>
      </c>
      <c r="B139" s="223"/>
      <c r="C139" s="30"/>
      <c r="D139" s="41" t="s">
        <v>1118</v>
      </c>
      <c r="E139" s="42" t="s">
        <v>37</v>
      </c>
      <c r="F139" s="43">
        <v>17.600000000000001</v>
      </c>
      <c r="G139" s="51"/>
      <c r="H139" s="51">
        <f t="shared" si="3"/>
        <v>0</v>
      </c>
    </row>
    <row r="140" spans="1:8" ht="22.5" x14ac:dyDescent="0.2">
      <c r="A140" s="40" t="s">
        <v>542</v>
      </c>
      <c r="B140" s="223"/>
      <c r="C140" s="30"/>
      <c r="D140" s="41" t="s">
        <v>1144</v>
      </c>
      <c r="E140" s="42" t="s">
        <v>36</v>
      </c>
      <c r="F140" s="43">
        <v>2</v>
      </c>
      <c r="G140" s="51"/>
      <c r="H140" s="51">
        <f t="shared" si="3"/>
        <v>0</v>
      </c>
    </row>
    <row r="141" spans="1:8" x14ac:dyDescent="0.2">
      <c r="A141" s="40" t="s">
        <v>544</v>
      </c>
      <c r="B141" s="223"/>
      <c r="C141" s="30"/>
      <c r="D141" s="41" t="s">
        <v>1145</v>
      </c>
      <c r="E141" s="42" t="s">
        <v>36</v>
      </c>
      <c r="F141" s="43">
        <v>2</v>
      </c>
      <c r="G141" s="51"/>
      <c r="H141" s="51">
        <f t="shared" si="3"/>
        <v>0</v>
      </c>
    </row>
    <row r="142" spans="1:8" ht="33.75" x14ac:dyDescent="0.2">
      <c r="A142" s="40" t="s">
        <v>546</v>
      </c>
      <c r="B142" s="223"/>
      <c r="C142" s="30"/>
      <c r="D142" s="41" t="s">
        <v>1132</v>
      </c>
      <c r="E142" s="42" t="s">
        <v>36</v>
      </c>
      <c r="F142" s="43">
        <v>1</v>
      </c>
      <c r="G142" s="51"/>
      <c r="H142" s="51">
        <f t="shared" si="3"/>
        <v>0</v>
      </c>
    </row>
    <row r="143" spans="1:8" ht="22.5" x14ac:dyDescent="0.2">
      <c r="A143" s="40" t="s">
        <v>548</v>
      </c>
      <c r="B143" s="223"/>
      <c r="C143" s="30"/>
      <c r="D143" s="41" t="s">
        <v>1146</v>
      </c>
      <c r="E143" s="42" t="s">
        <v>36</v>
      </c>
      <c r="F143" s="43">
        <v>1</v>
      </c>
      <c r="G143" s="51"/>
      <c r="H143" s="51">
        <f t="shared" si="3"/>
        <v>0</v>
      </c>
    </row>
    <row r="144" spans="1:8" ht="22.5" x14ac:dyDescent="0.2">
      <c r="A144" s="40" t="s">
        <v>550</v>
      </c>
      <c r="B144" s="223"/>
      <c r="C144" s="30"/>
      <c r="D144" s="41" t="s">
        <v>1147</v>
      </c>
      <c r="E144" s="42" t="s">
        <v>36</v>
      </c>
      <c r="F144" s="43">
        <v>1</v>
      </c>
      <c r="G144" s="51"/>
      <c r="H144" s="51">
        <f t="shared" si="3"/>
        <v>0</v>
      </c>
    </row>
    <row r="145" spans="1:8" ht="22.5" x14ac:dyDescent="0.2">
      <c r="A145" s="40" t="s">
        <v>552</v>
      </c>
      <c r="B145" s="223"/>
      <c r="C145" s="30"/>
      <c r="D145" s="41" t="s">
        <v>1148</v>
      </c>
      <c r="E145" s="42" t="s">
        <v>36</v>
      </c>
      <c r="F145" s="43">
        <v>2</v>
      </c>
      <c r="G145" s="51"/>
      <c r="H145" s="51">
        <f t="shared" si="3"/>
        <v>0</v>
      </c>
    </row>
    <row r="146" spans="1:8" ht="22.5" x14ac:dyDescent="0.2">
      <c r="A146" s="40" t="s">
        <v>554</v>
      </c>
      <c r="B146" s="223"/>
      <c r="C146" s="30"/>
      <c r="D146" s="41" t="s">
        <v>1149</v>
      </c>
      <c r="E146" s="42" t="s">
        <v>36</v>
      </c>
      <c r="F146" s="43">
        <v>1</v>
      </c>
      <c r="G146" s="51"/>
      <c r="H146" s="51">
        <f t="shared" si="3"/>
        <v>0</v>
      </c>
    </row>
    <row r="147" spans="1:8" x14ac:dyDescent="0.2">
      <c r="A147" s="40" t="s">
        <v>556</v>
      </c>
      <c r="B147" s="223"/>
      <c r="C147" s="30"/>
      <c r="D147" s="41" t="s">
        <v>1141</v>
      </c>
      <c r="E147" s="42" t="s">
        <v>36</v>
      </c>
      <c r="F147" s="43">
        <v>1</v>
      </c>
      <c r="G147" s="51"/>
      <c r="H147" s="51">
        <f t="shared" si="3"/>
        <v>0</v>
      </c>
    </row>
    <row r="148" spans="1:8" x14ac:dyDescent="0.2">
      <c r="A148" s="40" t="s">
        <v>558</v>
      </c>
      <c r="B148" s="223"/>
      <c r="C148" s="30"/>
      <c r="D148" s="41" t="s">
        <v>1150</v>
      </c>
      <c r="E148" s="42" t="s">
        <v>36</v>
      </c>
      <c r="F148" s="43">
        <v>2</v>
      </c>
      <c r="G148" s="51"/>
      <c r="H148" s="51">
        <f t="shared" si="3"/>
        <v>0</v>
      </c>
    </row>
    <row r="149" spans="1:8" x14ac:dyDescent="0.2">
      <c r="A149" s="38" t="s">
        <v>1883</v>
      </c>
      <c r="B149" s="223"/>
      <c r="C149" s="31"/>
      <c r="D149" s="39" t="s">
        <v>1151</v>
      </c>
      <c r="E149" s="38"/>
      <c r="F149" s="38"/>
      <c r="G149" s="52"/>
      <c r="H149" s="52"/>
    </row>
    <row r="150" spans="1:8" ht="67.5" x14ac:dyDescent="0.2">
      <c r="A150" s="40" t="s">
        <v>560</v>
      </c>
      <c r="B150" s="223"/>
      <c r="C150" s="30"/>
      <c r="D150" s="41" t="s">
        <v>1152</v>
      </c>
      <c r="E150" s="42" t="s">
        <v>33</v>
      </c>
      <c r="F150" s="43">
        <v>1</v>
      </c>
      <c r="G150" s="51"/>
      <c r="H150" s="51">
        <f t="shared" si="3"/>
        <v>0</v>
      </c>
    </row>
    <row r="151" spans="1:8" ht="33.75" x14ac:dyDescent="0.2">
      <c r="A151" s="40" t="s">
        <v>562</v>
      </c>
      <c r="B151" s="223"/>
      <c r="C151" s="30"/>
      <c r="D151" s="41" t="s">
        <v>1117</v>
      </c>
      <c r="E151" s="42" t="s">
        <v>37</v>
      </c>
      <c r="F151" s="43">
        <v>227.11</v>
      </c>
      <c r="G151" s="51"/>
      <c r="H151" s="51">
        <f t="shared" si="3"/>
        <v>0</v>
      </c>
    </row>
    <row r="152" spans="1:8" ht="45" x14ac:dyDescent="0.2">
      <c r="A152" s="40" t="s">
        <v>564</v>
      </c>
      <c r="B152" s="223"/>
      <c r="C152" s="30"/>
      <c r="D152" s="41" t="s">
        <v>1118</v>
      </c>
      <c r="E152" s="42" t="s">
        <v>37</v>
      </c>
      <c r="F152" s="43">
        <v>43.21</v>
      </c>
      <c r="G152" s="51"/>
      <c r="H152" s="51">
        <f t="shared" si="3"/>
        <v>0</v>
      </c>
    </row>
    <row r="153" spans="1:8" ht="22.5" x14ac:dyDescent="0.2">
      <c r="A153" s="40" t="s">
        <v>567</v>
      </c>
      <c r="B153" s="223"/>
      <c r="C153" s="30"/>
      <c r="D153" s="41" t="s">
        <v>1153</v>
      </c>
      <c r="E153" s="42" t="s">
        <v>36</v>
      </c>
      <c r="F153" s="43">
        <v>1</v>
      </c>
      <c r="G153" s="51"/>
      <c r="H153" s="51">
        <f t="shared" si="3"/>
        <v>0</v>
      </c>
    </row>
    <row r="154" spans="1:8" ht="22.5" x14ac:dyDescent="0.2">
      <c r="A154" s="40" t="s">
        <v>569</v>
      </c>
      <c r="B154" s="223"/>
      <c r="C154" s="30"/>
      <c r="D154" s="41" t="s">
        <v>1154</v>
      </c>
      <c r="E154" s="42" t="s">
        <v>36</v>
      </c>
      <c r="F154" s="43">
        <v>1</v>
      </c>
      <c r="G154" s="51"/>
      <c r="H154" s="51">
        <f t="shared" si="3"/>
        <v>0</v>
      </c>
    </row>
    <row r="155" spans="1:8" ht="22.5" x14ac:dyDescent="0.2">
      <c r="A155" s="40" t="s">
        <v>571</v>
      </c>
      <c r="B155" s="223"/>
      <c r="C155" s="30"/>
      <c r="D155" s="41" t="s">
        <v>1155</v>
      </c>
      <c r="E155" s="42" t="s">
        <v>36</v>
      </c>
      <c r="F155" s="43">
        <v>1</v>
      </c>
      <c r="G155" s="51"/>
      <c r="H155" s="51">
        <f t="shared" si="3"/>
        <v>0</v>
      </c>
    </row>
    <row r="156" spans="1:8" ht="22.5" x14ac:dyDescent="0.2">
      <c r="A156" s="40" t="s">
        <v>573</v>
      </c>
      <c r="B156" s="223"/>
      <c r="C156" s="30"/>
      <c r="D156" s="41" t="s">
        <v>1156</v>
      </c>
      <c r="E156" s="42" t="s">
        <v>36</v>
      </c>
      <c r="F156" s="43">
        <v>2</v>
      </c>
      <c r="G156" s="51"/>
      <c r="H156" s="51">
        <f t="shared" si="3"/>
        <v>0</v>
      </c>
    </row>
    <row r="157" spans="1:8" ht="22.5" x14ac:dyDescent="0.2">
      <c r="A157" s="40" t="s">
        <v>575</v>
      </c>
      <c r="B157" s="223"/>
      <c r="C157" s="30"/>
      <c r="D157" s="41" t="s">
        <v>1157</v>
      </c>
      <c r="E157" s="42" t="s">
        <v>36</v>
      </c>
      <c r="F157" s="43">
        <v>1</v>
      </c>
      <c r="G157" s="51"/>
      <c r="H157" s="51">
        <f t="shared" si="3"/>
        <v>0</v>
      </c>
    </row>
    <row r="158" spans="1:8" ht="33.75" x14ac:dyDescent="0.2">
      <c r="A158" s="40" t="s">
        <v>578</v>
      </c>
      <c r="B158" s="223"/>
      <c r="C158" s="30"/>
      <c r="D158" s="41" t="s">
        <v>1158</v>
      </c>
      <c r="E158" s="42" t="s">
        <v>36</v>
      </c>
      <c r="F158" s="43">
        <v>20</v>
      </c>
      <c r="G158" s="51"/>
      <c r="H158" s="51">
        <f t="shared" si="3"/>
        <v>0</v>
      </c>
    </row>
    <row r="159" spans="1:8" ht="33.75" x14ac:dyDescent="0.2">
      <c r="A159" s="40" t="s">
        <v>580</v>
      </c>
      <c r="B159" s="223"/>
      <c r="C159" s="30"/>
      <c r="D159" s="41" t="s">
        <v>1159</v>
      </c>
      <c r="E159" s="42" t="s">
        <v>36</v>
      </c>
      <c r="F159" s="43">
        <v>6</v>
      </c>
      <c r="G159" s="51"/>
      <c r="H159" s="51">
        <f t="shared" si="3"/>
        <v>0</v>
      </c>
    </row>
    <row r="160" spans="1:8" x14ac:dyDescent="0.2">
      <c r="A160" s="40" t="s">
        <v>582</v>
      </c>
      <c r="B160" s="223"/>
      <c r="C160" s="30"/>
      <c r="D160" s="41" t="s">
        <v>1160</v>
      </c>
      <c r="E160" s="42" t="s">
        <v>36</v>
      </c>
      <c r="F160" s="43">
        <v>5</v>
      </c>
      <c r="G160" s="51"/>
      <c r="H160" s="51">
        <f t="shared" si="3"/>
        <v>0</v>
      </c>
    </row>
    <row r="161" spans="1:8" ht="33.75" x14ac:dyDescent="0.2">
      <c r="A161" s="40" t="s">
        <v>584</v>
      </c>
      <c r="B161" s="223"/>
      <c r="C161" s="30"/>
      <c r="D161" s="41" t="s">
        <v>1132</v>
      </c>
      <c r="E161" s="42" t="s">
        <v>36</v>
      </c>
      <c r="F161" s="43">
        <v>20</v>
      </c>
      <c r="G161" s="51"/>
      <c r="H161" s="51">
        <f t="shared" si="3"/>
        <v>0</v>
      </c>
    </row>
    <row r="162" spans="1:8" x14ac:dyDescent="0.2">
      <c r="A162" s="40" t="s">
        <v>586</v>
      </c>
      <c r="B162" s="223"/>
      <c r="C162" s="30"/>
      <c r="D162" s="41" t="s">
        <v>1137</v>
      </c>
      <c r="E162" s="42" t="s">
        <v>36</v>
      </c>
      <c r="F162" s="43">
        <v>4</v>
      </c>
      <c r="G162" s="51"/>
      <c r="H162" s="51">
        <f t="shared" si="3"/>
        <v>0</v>
      </c>
    </row>
    <row r="163" spans="1:8" x14ac:dyDescent="0.2">
      <c r="A163" s="40" t="s">
        <v>588</v>
      </c>
      <c r="B163" s="223"/>
      <c r="C163" s="30"/>
      <c r="D163" s="41" t="s">
        <v>1161</v>
      </c>
      <c r="E163" s="42" t="s">
        <v>36</v>
      </c>
      <c r="F163" s="43">
        <v>4</v>
      </c>
      <c r="G163" s="51"/>
      <c r="H163" s="51">
        <f t="shared" si="3"/>
        <v>0</v>
      </c>
    </row>
    <row r="164" spans="1:8" x14ac:dyDescent="0.2">
      <c r="A164" s="40" t="s">
        <v>590</v>
      </c>
      <c r="B164" s="223"/>
      <c r="C164" s="30"/>
      <c r="D164" s="41" t="s">
        <v>1138</v>
      </c>
      <c r="E164" s="42" t="s">
        <v>36</v>
      </c>
      <c r="F164" s="43">
        <v>1</v>
      </c>
      <c r="G164" s="51"/>
      <c r="H164" s="51">
        <f t="shared" si="3"/>
        <v>0</v>
      </c>
    </row>
    <row r="165" spans="1:8" x14ac:dyDescent="0.2">
      <c r="A165" s="40" t="s">
        <v>592</v>
      </c>
      <c r="B165" s="223"/>
      <c r="C165" s="30"/>
      <c r="D165" s="41" t="s">
        <v>1150</v>
      </c>
      <c r="E165" s="42" t="s">
        <v>36</v>
      </c>
      <c r="F165" s="43">
        <v>8</v>
      </c>
      <c r="G165" s="51"/>
      <c r="H165" s="51">
        <f t="shared" si="3"/>
        <v>0</v>
      </c>
    </row>
    <row r="166" spans="1:8" x14ac:dyDescent="0.2">
      <c r="A166" s="40" t="s">
        <v>594</v>
      </c>
      <c r="B166" s="223"/>
      <c r="C166" s="30"/>
      <c r="D166" s="41" t="s">
        <v>1162</v>
      </c>
      <c r="E166" s="42" t="s">
        <v>36</v>
      </c>
      <c r="F166" s="43">
        <v>4</v>
      </c>
      <c r="G166" s="51"/>
      <c r="H166" s="51">
        <f t="shared" si="3"/>
        <v>0</v>
      </c>
    </row>
    <row r="167" spans="1:8" ht="22.5" x14ac:dyDescent="0.2">
      <c r="A167" s="40" t="s">
        <v>596</v>
      </c>
      <c r="B167" s="223"/>
      <c r="C167" s="30"/>
      <c r="D167" s="41" t="s">
        <v>1163</v>
      </c>
      <c r="E167" s="42" t="s">
        <v>33</v>
      </c>
      <c r="F167" s="43">
        <v>1</v>
      </c>
      <c r="G167" s="51"/>
      <c r="H167" s="51">
        <f t="shared" si="3"/>
        <v>0</v>
      </c>
    </row>
    <row r="168" spans="1:8" x14ac:dyDescent="0.2">
      <c r="A168" s="40" t="s">
        <v>598</v>
      </c>
      <c r="B168" s="223"/>
      <c r="C168" s="30"/>
      <c r="D168" s="41" t="s">
        <v>1164</v>
      </c>
      <c r="E168" s="42" t="s">
        <v>36</v>
      </c>
      <c r="F168" s="43">
        <v>2</v>
      </c>
      <c r="G168" s="51"/>
      <c r="H168" s="51">
        <f t="shared" si="3"/>
        <v>0</v>
      </c>
    </row>
    <row r="169" spans="1:8" x14ac:dyDescent="0.2">
      <c r="A169" s="40" t="s">
        <v>600</v>
      </c>
      <c r="B169" s="223"/>
      <c r="C169" s="30"/>
      <c r="D169" s="41" t="s">
        <v>1165</v>
      </c>
      <c r="E169" s="42" t="s">
        <v>36</v>
      </c>
      <c r="F169" s="43">
        <v>1</v>
      </c>
      <c r="G169" s="51"/>
      <c r="H169" s="51">
        <f t="shared" si="3"/>
        <v>0</v>
      </c>
    </row>
    <row r="170" spans="1:8" x14ac:dyDescent="0.2">
      <c r="A170" s="40" t="s">
        <v>603</v>
      </c>
      <c r="B170" s="223"/>
      <c r="C170" s="30"/>
      <c r="D170" s="41" t="s">
        <v>1166</v>
      </c>
      <c r="E170" s="42" t="s">
        <v>36</v>
      </c>
      <c r="F170" s="43">
        <v>5</v>
      </c>
      <c r="G170" s="51"/>
      <c r="H170" s="51">
        <f t="shared" si="3"/>
        <v>0</v>
      </c>
    </row>
    <row r="171" spans="1:8" x14ac:dyDescent="0.2">
      <c r="A171" s="38" t="s">
        <v>1884</v>
      </c>
      <c r="B171" s="223"/>
      <c r="C171" s="31"/>
      <c r="D171" s="39" t="s">
        <v>1167</v>
      </c>
      <c r="E171" s="38"/>
      <c r="F171" s="38"/>
      <c r="G171" s="52"/>
      <c r="H171" s="52"/>
    </row>
    <row r="172" spans="1:8" ht="67.5" x14ac:dyDescent="0.2">
      <c r="A172" s="40" t="s">
        <v>604</v>
      </c>
      <c r="B172" s="223"/>
      <c r="C172" s="30"/>
      <c r="D172" s="41" t="s">
        <v>1168</v>
      </c>
      <c r="E172" s="42" t="s">
        <v>33</v>
      </c>
      <c r="F172" s="43">
        <v>1</v>
      </c>
      <c r="G172" s="51"/>
      <c r="H172" s="51">
        <f t="shared" si="3"/>
        <v>0</v>
      </c>
    </row>
    <row r="173" spans="1:8" ht="33.75" x14ac:dyDescent="0.2">
      <c r="A173" s="40" t="s">
        <v>606</v>
      </c>
      <c r="B173" s="223"/>
      <c r="C173" s="30"/>
      <c r="D173" s="41" t="s">
        <v>1117</v>
      </c>
      <c r="E173" s="42" t="s">
        <v>37</v>
      </c>
      <c r="F173" s="43">
        <v>1.01</v>
      </c>
      <c r="G173" s="51"/>
      <c r="H173" s="51">
        <f t="shared" si="3"/>
        <v>0</v>
      </c>
    </row>
    <row r="174" spans="1:8" ht="45" x14ac:dyDescent="0.2">
      <c r="A174" s="40" t="s">
        <v>608</v>
      </c>
      <c r="B174" s="223"/>
      <c r="C174" s="30"/>
      <c r="D174" s="41" t="s">
        <v>1118</v>
      </c>
      <c r="E174" s="42" t="s">
        <v>37</v>
      </c>
      <c r="F174" s="43">
        <v>39.950000000000003</v>
      </c>
      <c r="G174" s="51"/>
      <c r="H174" s="51">
        <f t="shared" ref="H174:H237" si="4">F174*G174</f>
        <v>0</v>
      </c>
    </row>
    <row r="175" spans="1:8" ht="22.5" x14ac:dyDescent="0.2">
      <c r="A175" s="40" t="s">
        <v>610</v>
      </c>
      <c r="B175" s="223"/>
      <c r="C175" s="30"/>
      <c r="D175" s="41" t="s">
        <v>1169</v>
      </c>
      <c r="E175" s="42" t="s">
        <v>36</v>
      </c>
      <c r="F175" s="43">
        <v>1</v>
      </c>
      <c r="G175" s="51"/>
      <c r="H175" s="51">
        <f t="shared" si="4"/>
        <v>0</v>
      </c>
    </row>
    <row r="176" spans="1:8" x14ac:dyDescent="0.2">
      <c r="A176" s="40" t="s">
        <v>612</v>
      </c>
      <c r="B176" s="223"/>
      <c r="C176" s="30"/>
      <c r="D176" s="41" t="s">
        <v>1160</v>
      </c>
      <c r="E176" s="42" t="s">
        <v>36</v>
      </c>
      <c r="F176" s="43">
        <v>4</v>
      </c>
      <c r="G176" s="51"/>
      <c r="H176" s="51">
        <f t="shared" si="4"/>
        <v>0</v>
      </c>
    </row>
    <row r="177" spans="1:8" x14ac:dyDescent="0.2">
      <c r="A177" s="40" t="s">
        <v>615</v>
      </c>
      <c r="B177" s="223"/>
      <c r="C177" s="30"/>
      <c r="D177" s="41" t="s">
        <v>1170</v>
      </c>
      <c r="E177" s="42" t="s">
        <v>36</v>
      </c>
      <c r="F177" s="43">
        <v>4</v>
      </c>
      <c r="G177" s="51"/>
      <c r="H177" s="51">
        <f t="shared" si="4"/>
        <v>0</v>
      </c>
    </row>
    <row r="178" spans="1:8" ht="22.5" x14ac:dyDescent="0.2">
      <c r="A178" s="40" t="s">
        <v>617</v>
      </c>
      <c r="B178" s="223"/>
      <c r="C178" s="30"/>
      <c r="D178" s="41" t="s">
        <v>1171</v>
      </c>
      <c r="E178" s="42" t="s">
        <v>36</v>
      </c>
      <c r="F178" s="43">
        <v>1</v>
      </c>
      <c r="G178" s="51"/>
      <c r="H178" s="51">
        <f t="shared" si="4"/>
        <v>0</v>
      </c>
    </row>
    <row r="179" spans="1:8" x14ac:dyDescent="0.2">
      <c r="A179" s="40" t="s">
        <v>620</v>
      </c>
      <c r="B179" s="223"/>
      <c r="C179" s="30"/>
      <c r="D179" s="41" t="s">
        <v>1164</v>
      </c>
      <c r="E179" s="42" t="s">
        <v>36</v>
      </c>
      <c r="F179" s="43">
        <v>2</v>
      </c>
      <c r="G179" s="51"/>
      <c r="H179" s="51">
        <f t="shared" si="4"/>
        <v>0</v>
      </c>
    </row>
    <row r="180" spans="1:8" x14ac:dyDescent="0.2">
      <c r="A180" s="40" t="s">
        <v>621</v>
      </c>
      <c r="B180" s="223"/>
      <c r="C180" s="30"/>
      <c r="D180" s="41" t="s">
        <v>1172</v>
      </c>
      <c r="E180" s="42" t="s">
        <v>36</v>
      </c>
      <c r="F180" s="43">
        <v>4</v>
      </c>
      <c r="G180" s="51"/>
      <c r="H180" s="51">
        <f t="shared" si="4"/>
        <v>0</v>
      </c>
    </row>
    <row r="181" spans="1:8" x14ac:dyDescent="0.2">
      <c r="A181" s="40" t="s">
        <v>622</v>
      </c>
      <c r="B181" s="223"/>
      <c r="C181" s="30"/>
      <c r="D181" s="41" t="s">
        <v>1173</v>
      </c>
      <c r="E181" s="42" t="s">
        <v>36</v>
      </c>
      <c r="F181" s="43">
        <v>5</v>
      </c>
      <c r="G181" s="51"/>
      <c r="H181" s="51">
        <f t="shared" si="4"/>
        <v>0</v>
      </c>
    </row>
    <row r="182" spans="1:8" ht="33.75" x14ac:dyDescent="0.2">
      <c r="A182" s="40" t="s">
        <v>623</v>
      </c>
      <c r="B182" s="223"/>
      <c r="C182" s="30"/>
      <c r="D182" s="41" t="s">
        <v>1174</v>
      </c>
      <c r="E182" s="42" t="s">
        <v>36</v>
      </c>
      <c r="F182" s="43">
        <v>4</v>
      </c>
      <c r="G182" s="51"/>
      <c r="H182" s="51">
        <f t="shared" si="4"/>
        <v>0</v>
      </c>
    </row>
    <row r="183" spans="1:8" ht="33.75" x14ac:dyDescent="0.2">
      <c r="A183" s="40" t="s">
        <v>624</v>
      </c>
      <c r="B183" s="223"/>
      <c r="C183" s="30"/>
      <c r="D183" s="41" t="s">
        <v>1159</v>
      </c>
      <c r="E183" s="42" t="s">
        <v>36</v>
      </c>
      <c r="F183" s="43">
        <v>5</v>
      </c>
      <c r="G183" s="51"/>
      <c r="H183" s="51">
        <f t="shared" si="4"/>
        <v>0</v>
      </c>
    </row>
    <row r="184" spans="1:8" ht="22.5" x14ac:dyDescent="0.2">
      <c r="A184" s="40" t="s">
        <v>626</v>
      </c>
      <c r="B184" s="223"/>
      <c r="C184" s="30"/>
      <c r="D184" s="41" t="s">
        <v>1175</v>
      </c>
      <c r="E184" s="42" t="s">
        <v>33</v>
      </c>
      <c r="F184" s="43">
        <v>3</v>
      </c>
      <c r="G184" s="51"/>
      <c r="H184" s="51">
        <f t="shared" si="4"/>
        <v>0</v>
      </c>
    </row>
    <row r="185" spans="1:8" x14ac:dyDescent="0.2">
      <c r="A185" s="40" t="s">
        <v>627</v>
      </c>
      <c r="B185" s="223"/>
      <c r="C185" s="30"/>
      <c r="D185" s="41" t="s">
        <v>1137</v>
      </c>
      <c r="E185" s="42" t="s">
        <v>36</v>
      </c>
      <c r="F185" s="43">
        <v>9</v>
      </c>
      <c r="G185" s="51"/>
      <c r="H185" s="51">
        <f t="shared" si="4"/>
        <v>0</v>
      </c>
    </row>
    <row r="186" spans="1:8" x14ac:dyDescent="0.2">
      <c r="A186" s="38" t="s">
        <v>1885</v>
      </c>
      <c r="B186" s="223"/>
      <c r="C186" s="31"/>
      <c r="D186" s="39" t="s">
        <v>1176</v>
      </c>
      <c r="E186" s="38"/>
      <c r="F186" s="38"/>
      <c r="G186" s="52"/>
      <c r="H186" s="52"/>
    </row>
    <row r="187" spans="1:8" ht="67.5" x14ac:dyDescent="0.2">
      <c r="A187" s="40" t="s">
        <v>628</v>
      </c>
      <c r="B187" s="223"/>
      <c r="C187" s="30"/>
      <c r="D187" s="41" t="s">
        <v>1177</v>
      </c>
      <c r="E187" s="42" t="s">
        <v>33</v>
      </c>
      <c r="F187" s="43">
        <v>1</v>
      </c>
      <c r="G187" s="51"/>
      <c r="H187" s="51">
        <f t="shared" si="4"/>
        <v>0</v>
      </c>
    </row>
    <row r="188" spans="1:8" ht="33.75" x14ac:dyDescent="0.2">
      <c r="A188" s="40" t="s">
        <v>629</v>
      </c>
      <c r="B188" s="223"/>
      <c r="C188" s="30"/>
      <c r="D188" s="41" t="s">
        <v>1117</v>
      </c>
      <c r="E188" s="42" t="s">
        <v>37</v>
      </c>
      <c r="F188" s="43">
        <v>125.94</v>
      </c>
      <c r="G188" s="51"/>
      <c r="H188" s="51">
        <f t="shared" si="4"/>
        <v>0</v>
      </c>
    </row>
    <row r="189" spans="1:8" ht="45" x14ac:dyDescent="0.2">
      <c r="A189" s="40" t="s">
        <v>631</v>
      </c>
      <c r="B189" s="223"/>
      <c r="C189" s="30"/>
      <c r="D189" s="41" t="s">
        <v>1118</v>
      </c>
      <c r="E189" s="42" t="s">
        <v>37</v>
      </c>
      <c r="F189" s="43">
        <v>4.6900000000000004</v>
      </c>
      <c r="G189" s="51"/>
      <c r="H189" s="51">
        <f t="shared" si="4"/>
        <v>0</v>
      </c>
    </row>
    <row r="190" spans="1:8" ht="22.5" x14ac:dyDescent="0.2">
      <c r="A190" s="40" t="s">
        <v>633</v>
      </c>
      <c r="B190" s="223"/>
      <c r="C190" s="30"/>
      <c r="D190" s="41" t="s">
        <v>1178</v>
      </c>
      <c r="E190" s="42" t="s">
        <v>36</v>
      </c>
      <c r="F190" s="43">
        <v>2</v>
      </c>
      <c r="G190" s="51"/>
      <c r="H190" s="51">
        <f t="shared" si="4"/>
        <v>0</v>
      </c>
    </row>
    <row r="191" spans="1:8" ht="22.5" x14ac:dyDescent="0.2">
      <c r="A191" s="40" t="s">
        <v>635</v>
      </c>
      <c r="B191" s="223"/>
      <c r="C191" s="30"/>
      <c r="D191" s="41" t="s">
        <v>1179</v>
      </c>
      <c r="E191" s="42" t="s">
        <v>36</v>
      </c>
      <c r="F191" s="43">
        <v>1</v>
      </c>
      <c r="G191" s="51"/>
      <c r="H191" s="51">
        <f t="shared" si="4"/>
        <v>0</v>
      </c>
    </row>
    <row r="192" spans="1:8" x14ac:dyDescent="0.2">
      <c r="A192" s="40" t="s">
        <v>637</v>
      </c>
      <c r="B192" s="223"/>
      <c r="C192" s="30"/>
      <c r="D192" s="41" t="s">
        <v>1150</v>
      </c>
      <c r="E192" s="42" t="s">
        <v>36</v>
      </c>
      <c r="F192" s="43">
        <v>11</v>
      </c>
      <c r="G192" s="51"/>
      <c r="H192" s="51">
        <f t="shared" si="4"/>
        <v>0</v>
      </c>
    </row>
    <row r="193" spans="1:8" ht="22.5" x14ac:dyDescent="0.2">
      <c r="A193" s="40" t="s">
        <v>639</v>
      </c>
      <c r="B193" s="223"/>
      <c r="C193" s="30"/>
      <c r="D193" s="41" t="s">
        <v>1180</v>
      </c>
      <c r="E193" s="42" t="s">
        <v>36</v>
      </c>
      <c r="F193" s="43">
        <v>1</v>
      </c>
      <c r="G193" s="51"/>
      <c r="H193" s="51">
        <f t="shared" si="4"/>
        <v>0</v>
      </c>
    </row>
    <row r="194" spans="1:8" ht="22.5" x14ac:dyDescent="0.2">
      <c r="A194" s="40" t="s">
        <v>641</v>
      </c>
      <c r="B194" s="223"/>
      <c r="C194" s="30"/>
      <c r="D194" s="41" t="s">
        <v>1181</v>
      </c>
      <c r="E194" s="42" t="s">
        <v>36</v>
      </c>
      <c r="F194" s="43">
        <v>1</v>
      </c>
      <c r="G194" s="51"/>
      <c r="H194" s="51">
        <f t="shared" si="4"/>
        <v>0</v>
      </c>
    </row>
    <row r="195" spans="1:8" ht="22.5" x14ac:dyDescent="0.2">
      <c r="A195" s="40" t="s">
        <v>643</v>
      </c>
      <c r="B195" s="223"/>
      <c r="C195" s="30"/>
      <c r="D195" s="41" t="s">
        <v>1175</v>
      </c>
      <c r="E195" s="42" t="s">
        <v>33</v>
      </c>
      <c r="F195" s="43">
        <v>2</v>
      </c>
      <c r="G195" s="51"/>
      <c r="H195" s="51">
        <f t="shared" si="4"/>
        <v>0</v>
      </c>
    </row>
    <row r="196" spans="1:8" ht="22.5" x14ac:dyDescent="0.2">
      <c r="A196" s="40" t="s">
        <v>645</v>
      </c>
      <c r="B196" s="223"/>
      <c r="C196" s="30"/>
      <c r="D196" s="41" t="s">
        <v>1182</v>
      </c>
      <c r="E196" s="42" t="s">
        <v>36</v>
      </c>
      <c r="F196" s="43">
        <v>1</v>
      </c>
      <c r="G196" s="51"/>
      <c r="H196" s="51">
        <f t="shared" si="4"/>
        <v>0</v>
      </c>
    </row>
    <row r="197" spans="1:8" x14ac:dyDescent="0.2">
      <c r="A197" s="40" t="s">
        <v>647</v>
      </c>
      <c r="B197" s="223"/>
      <c r="C197" s="30"/>
      <c r="D197" s="41" t="s">
        <v>1183</v>
      </c>
      <c r="E197" s="42" t="s">
        <v>36</v>
      </c>
      <c r="F197" s="43">
        <v>1</v>
      </c>
      <c r="G197" s="51"/>
      <c r="H197" s="51">
        <f t="shared" si="4"/>
        <v>0</v>
      </c>
    </row>
    <row r="198" spans="1:8" x14ac:dyDescent="0.2">
      <c r="A198" s="40" t="s">
        <v>649</v>
      </c>
      <c r="B198" s="223"/>
      <c r="C198" s="30"/>
      <c r="D198" s="41" t="s">
        <v>1184</v>
      </c>
      <c r="E198" s="42" t="s">
        <v>36</v>
      </c>
      <c r="F198" s="43">
        <v>13</v>
      </c>
      <c r="G198" s="51"/>
      <c r="H198" s="51">
        <f t="shared" si="4"/>
        <v>0</v>
      </c>
    </row>
    <row r="199" spans="1:8" x14ac:dyDescent="0.2">
      <c r="A199" s="40" t="s">
        <v>651</v>
      </c>
      <c r="B199" s="223"/>
      <c r="C199" s="30"/>
      <c r="D199" s="41" t="s">
        <v>1185</v>
      </c>
      <c r="E199" s="42" t="s">
        <v>36</v>
      </c>
      <c r="F199" s="43">
        <v>2</v>
      </c>
      <c r="G199" s="51"/>
      <c r="H199" s="51">
        <f t="shared" si="4"/>
        <v>0</v>
      </c>
    </row>
    <row r="200" spans="1:8" x14ac:dyDescent="0.2">
      <c r="A200" s="38" t="s">
        <v>1886</v>
      </c>
      <c r="B200" s="223"/>
      <c r="C200" s="31"/>
      <c r="D200" s="39" t="s">
        <v>1186</v>
      </c>
      <c r="E200" s="38"/>
      <c r="F200" s="38"/>
      <c r="G200" s="52"/>
      <c r="H200" s="52"/>
    </row>
    <row r="201" spans="1:8" ht="67.5" x14ac:dyDescent="0.2">
      <c r="A201" s="40" t="s">
        <v>653</v>
      </c>
      <c r="B201" s="223"/>
      <c r="C201" s="30"/>
      <c r="D201" s="41" t="s">
        <v>1187</v>
      </c>
      <c r="E201" s="42" t="s">
        <v>33</v>
      </c>
      <c r="F201" s="43">
        <v>1</v>
      </c>
      <c r="G201" s="51"/>
      <c r="H201" s="51">
        <f t="shared" si="4"/>
        <v>0</v>
      </c>
    </row>
    <row r="202" spans="1:8" ht="33.75" x14ac:dyDescent="0.2">
      <c r="A202" s="40" t="s">
        <v>655</v>
      </c>
      <c r="B202" s="223"/>
      <c r="C202" s="30"/>
      <c r="D202" s="41" t="s">
        <v>1117</v>
      </c>
      <c r="E202" s="42" t="s">
        <v>37</v>
      </c>
      <c r="F202" s="43">
        <v>2.41</v>
      </c>
      <c r="G202" s="51"/>
      <c r="H202" s="51">
        <f t="shared" si="4"/>
        <v>0</v>
      </c>
    </row>
    <row r="203" spans="1:8" ht="45" x14ac:dyDescent="0.2">
      <c r="A203" s="40" t="s">
        <v>657</v>
      </c>
      <c r="B203" s="223"/>
      <c r="C203" s="30"/>
      <c r="D203" s="41" t="s">
        <v>1118</v>
      </c>
      <c r="E203" s="42" t="s">
        <v>37</v>
      </c>
      <c r="F203" s="43">
        <v>15.71</v>
      </c>
      <c r="G203" s="51"/>
      <c r="H203" s="51">
        <f t="shared" si="4"/>
        <v>0</v>
      </c>
    </row>
    <row r="204" spans="1:8" x14ac:dyDescent="0.2">
      <c r="A204" s="40" t="s">
        <v>659</v>
      </c>
      <c r="B204" s="223"/>
      <c r="C204" s="30"/>
      <c r="D204" s="41" t="s">
        <v>1188</v>
      </c>
      <c r="E204" s="42" t="s">
        <v>36</v>
      </c>
      <c r="F204" s="43">
        <v>4</v>
      </c>
      <c r="G204" s="51"/>
      <c r="H204" s="51">
        <f t="shared" si="4"/>
        <v>0</v>
      </c>
    </row>
    <row r="205" spans="1:8" ht="22.5" x14ac:dyDescent="0.2">
      <c r="A205" s="40" t="s">
        <v>661</v>
      </c>
      <c r="B205" s="223"/>
      <c r="C205" s="30"/>
      <c r="D205" s="41" t="s">
        <v>1189</v>
      </c>
      <c r="E205" s="42" t="s">
        <v>36</v>
      </c>
      <c r="F205" s="43">
        <v>1</v>
      </c>
      <c r="G205" s="51"/>
      <c r="H205" s="51">
        <f t="shared" si="4"/>
        <v>0</v>
      </c>
    </row>
    <row r="206" spans="1:8" ht="22.5" x14ac:dyDescent="0.2">
      <c r="A206" s="40" t="s">
        <v>663</v>
      </c>
      <c r="B206" s="223"/>
      <c r="C206" s="30"/>
      <c r="D206" s="41" t="s">
        <v>1190</v>
      </c>
      <c r="E206" s="42" t="s">
        <v>36</v>
      </c>
      <c r="F206" s="43">
        <v>1</v>
      </c>
      <c r="G206" s="51"/>
      <c r="H206" s="51">
        <f t="shared" si="4"/>
        <v>0</v>
      </c>
    </row>
    <row r="207" spans="1:8" x14ac:dyDescent="0.2">
      <c r="A207" s="38" t="s">
        <v>1887</v>
      </c>
      <c r="B207" s="223"/>
      <c r="C207" s="31"/>
      <c r="D207" s="39" t="s">
        <v>1191</v>
      </c>
      <c r="E207" s="38"/>
      <c r="F207" s="38"/>
      <c r="G207" s="52"/>
      <c r="H207" s="52"/>
    </row>
    <row r="208" spans="1:8" ht="22.5" x14ac:dyDescent="0.2">
      <c r="A208" s="40" t="s">
        <v>665</v>
      </c>
      <c r="B208" s="223"/>
      <c r="C208" s="30"/>
      <c r="D208" s="41" t="s">
        <v>1192</v>
      </c>
      <c r="E208" s="42" t="s">
        <v>36</v>
      </c>
      <c r="F208" s="43">
        <v>1</v>
      </c>
      <c r="G208" s="51"/>
      <c r="H208" s="51">
        <f t="shared" si="4"/>
        <v>0</v>
      </c>
    </row>
    <row r="209" spans="1:8" ht="33.75" x14ac:dyDescent="0.2">
      <c r="A209" s="40" t="s">
        <v>667</v>
      </c>
      <c r="B209" s="223"/>
      <c r="C209" s="30"/>
      <c r="D209" s="41" t="s">
        <v>1117</v>
      </c>
      <c r="E209" s="42" t="s">
        <v>37</v>
      </c>
      <c r="F209" s="43">
        <v>37.229999999999997</v>
      </c>
      <c r="G209" s="51"/>
      <c r="H209" s="51">
        <f t="shared" si="4"/>
        <v>0</v>
      </c>
    </row>
    <row r="210" spans="1:8" ht="22.5" x14ac:dyDescent="0.2">
      <c r="A210" s="40" t="s">
        <v>669</v>
      </c>
      <c r="B210" s="223"/>
      <c r="C210" s="30"/>
      <c r="D210" s="41" t="s">
        <v>1180</v>
      </c>
      <c r="E210" s="42" t="s">
        <v>36</v>
      </c>
      <c r="F210" s="43">
        <v>6</v>
      </c>
      <c r="G210" s="51"/>
      <c r="H210" s="51">
        <f t="shared" si="4"/>
        <v>0</v>
      </c>
    </row>
    <row r="211" spans="1:8" x14ac:dyDescent="0.2">
      <c r="A211" s="40" t="s">
        <v>671</v>
      </c>
      <c r="B211" s="223"/>
      <c r="C211" s="30"/>
      <c r="D211" s="41" t="s">
        <v>1193</v>
      </c>
      <c r="E211" s="42" t="s">
        <v>36</v>
      </c>
      <c r="F211" s="43">
        <v>1</v>
      </c>
      <c r="G211" s="51"/>
      <c r="H211" s="51">
        <f t="shared" si="4"/>
        <v>0</v>
      </c>
    </row>
    <row r="212" spans="1:8" x14ac:dyDescent="0.2">
      <c r="A212" s="38" t="s">
        <v>1888</v>
      </c>
      <c r="B212" s="223"/>
      <c r="C212" s="31"/>
      <c r="D212" s="39" t="s">
        <v>1194</v>
      </c>
      <c r="E212" s="38"/>
      <c r="F212" s="38"/>
      <c r="G212" s="52"/>
      <c r="H212" s="52"/>
    </row>
    <row r="213" spans="1:8" ht="33.75" x14ac:dyDescent="0.2">
      <c r="A213" s="40" t="s">
        <v>673</v>
      </c>
      <c r="B213" s="223"/>
      <c r="C213" s="30"/>
      <c r="D213" s="41" t="s">
        <v>1117</v>
      </c>
      <c r="E213" s="42" t="s">
        <v>37</v>
      </c>
      <c r="F213" s="43">
        <v>114.96</v>
      </c>
      <c r="G213" s="51"/>
      <c r="H213" s="51">
        <f t="shared" si="4"/>
        <v>0</v>
      </c>
    </row>
    <row r="214" spans="1:8" ht="22.5" x14ac:dyDescent="0.2">
      <c r="A214" s="40" t="s">
        <v>675</v>
      </c>
      <c r="B214" s="223"/>
      <c r="C214" s="30"/>
      <c r="D214" s="41" t="s">
        <v>1195</v>
      </c>
      <c r="E214" s="42" t="s">
        <v>36</v>
      </c>
      <c r="F214" s="43">
        <v>1</v>
      </c>
      <c r="G214" s="51"/>
      <c r="H214" s="51">
        <f t="shared" si="4"/>
        <v>0</v>
      </c>
    </row>
    <row r="215" spans="1:8" x14ac:dyDescent="0.2">
      <c r="A215" s="40" t="s">
        <v>677</v>
      </c>
      <c r="B215" s="223"/>
      <c r="C215" s="30"/>
      <c r="D215" s="41" t="s">
        <v>1196</v>
      </c>
      <c r="E215" s="42" t="s">
        <v>36</v>
      </c>
      <c r="F215" s="43">
        <v>2</v>
      </c>
      <c r="G215" s="51"/>
      <c r="H215" s="51">
        <f t="shared" si="4"/>
        <v>0</v>
      </c>
    </row>
    <row r="216" spans="1:8" x14ac:dyDescent="0.2">
      <c r="A216" s="38" t="s">
        <v>1889</v>
      </c>
      <c r="B216" s="223"/>
      <c r="C216" s="31"/>
      <c r="D216" s="39" t="s">
        <v>1197</v>
      </c>
      <c r="E216" s="38"/>
      <c r="F216" s="38"/>
      <c r="G216" s="52"/>
      <c r="H216" s="52"/>
    </row>
    <row r="217" spans="1:8" ht="33.75" x14ac:dyDescent="0.2">
      <c r="A217" s="40" t="s">
        <v>679</v>
      </c>
      <c r="B217" s="223"/>
      <c r="C217" s="30"/>
      <c r="D217" s="41" t="s">
        <v>1117</v>
      </c>
      <c r="E217" s="42" t="s">
        <v>37</v>
      </c>
      <c r="F217" s="43">
        <v>118.7</v>
      </c>
      <c r="G217" s="51"/>
      <c r="H217" s="51">
        <f t="shared" si="4"/>
        <v>0</v>
      </c>
    </row>
    <row r="218" spans="1:8" x14ac:dyDescent="0.2">
      <c r="A218" s="40" t="s">
        <v>681</v>
      </c>
      <c r="B218" s="223"/>
      <c r="C218" s="30"/>
      <c r="D218" s="41" t="s">
        <v>1196</v>
      </c>
      <c r="E218" s="42" t="s">
        <v>36</v>
      </c>
      <c r="F218" s="43">
        <v>2</v>
      </c>
      <c r="G218" s="51"/>
      <c r="H218" s="51">
        <f t="shared" si="4"/>
        <v>0</v>
      </c>
    </row>
    <row r="219" spans="1:8" ht="22.5" x14ac:dyDescent="0.2">
      <c r="A219" s="40" t="s">
        <v>683</v>
      </c>
      <c r="B219" s="223"/>
      <c r="C219" s="30"/>
      <c r="D219" s="41" t="s">
        <v>1195</v>
      </c>
      <c r="E219" s="42" t="s">
        <v>36</v>
      </c>
      <c r="F219" s="43">
        <v>1</v>
      </c>
      <c r="G219" s="51"/>
      <c r="H219" s="51">
        <f t="shared" si="4"/>
        <v>0</v>
      </c>
    </row>
    <row r="220" spans="1:8" x14ac:dyDescent="0.2">
      <c r="A220" s="38" t="s">
        <v>1890</v>
      </c>
      <c r="B220" s="223"/>
      <c r="C220" s="31"/>
      <c r="D220" s="39" t="s">
        <v>1198</v>
      </c>
      <c r="E220" s="38"/>
      <c r="F220" s="38"/>
      <c r="G220" s="52"/>
      <c r="H220" s="52"/>
    </row>
    <row r="221" spans="1:8" x14ac:dyDescent="0.2">
      <c r="A221" s="40" t="s">
        <v>685</v>
      </c>
      <c r="B221" s="223"/>
      <c r="C221" s="30"/>
      <c r="D221" s="41" t="s">
        <v>1199</v>
      </c>
      <c r="E221" s="42" t="s">
        <v>36</v>
      </c>
      <c r="F221" s="43">
        <v>2</v>
      </c>
      <c r="G221" s="51"/>
      <c r="H221" s="51">
        <f t="shared" si="4"/>
        <v>0</v>
      </c>
    </row>
    <row r="222" spans="1:8" ht="45" x14ac:dyDescent="0.2">
      <c r="A222" s="40" t="s">
        <v>687</v>
      </c>
      <c r="B222" s="223"/>
      <c r="C222" s="30"/>
      <c r="D222" s="41" t="s">
        <v>1118</v>
      </c>
      <c r="E222" s="42" t="s">
        <v>37</v>
      </c>
      <c r="F222" s="43">
        <v>28.89</v>
      </c>
      <c r="G222" s="51"/>
      <c r="H222" s="51">
        <f t="shared" si="4"/>
        <v>0</v>
      </c>
    </row>
    <row r="223" spans="1:8" ht="33.75" x14ac:dyDescent="0.2">
      <c r="A223" s="40" t="s">
        <v>689</v>
      </c>
      <c r="B223" s="223"/>
      <c r="C223" s="30"/>
      <c r="D223" s="41" t="s">
        <v>1117</v>
      </c>
      <c r="E223" s="42" t="s">
        <v>37</v>
      </c>
      <c r="F223" s="43">
        <v>5.54</v>
      </c>
      <c r="G223" s="51"/>
      <c r="H223" s="51">
        <f t="shared" si="4"/>
        <v>0</v>
      </c>
    </row>
    <row r="224" spans="1:8" x14ac:dyDescent="0.2">
      <c r="A224" s="40" t="s">
        <v>691</v>
      </c>
      <c r="B224" s="223"/>
      <c r="C224" s="30"/>
      <c r="D224" s="41" t="s">
        <v>1150</v>
      </c>
      <c r="E224" s="42" t="s">
        <v>36</v>
      </c>
      <c r="F224" s="43">
        <v>2</v>
      </c>
      <c r="G224" s="51"/>
      <c r="H224" s="51">
        <f t="shared" si="4"/>
        <v>0</v>
      </c>
    </row>
    <row r="225" spans="1:8" x14ac:dyDescent="0.2">
      <c r="A225" s="40" t="s">
        <v>693</v>
      </c>
      <c r="B225" s="223"/>
      <c r="C225" s="30"/>
      <c r="D225" s="41" t="s">
        <v>1183</v>
      </c>
      <c r="E225" s="42" t="s">
        <v>36</v>
      </c>
      <c r="F225" s="43">
        <v>2</v>
      </c>
      <c r="G225" s="51"/>
      <c r="H225" s="51">
        <f t="shared" si="4"/>
        <v>0</v>
      </c>
    </row>
    <row r="226" spans="1:8" ht="22.5" x14ac:dyDescent="0.2">
      <c r="A226" s="40" t="s">
        <v>695</v>
      </c>
      <c r="B226" s="223"/>
      <c r="C226" s="30"/>
      <c r="D226" s="41" t="s">
        <v>1190</v>
      </c>
      <c r="E226" s="42" t="s">
        <v>36</v>
      </c>
      <c r="F226" s="43">
        <v>1</v>
      </c>
      <c r="G226" s="51"/>
      <c r="H226" s="51">
        <f t="shared" si="4"/>
        <v>0</v>
      </c>
    </row>
    <row r="227" spans="1:8" x14ac:dyDescent="0.2">
      <c r="A227" s="40" t="s">
        <v>697</v>
      </c>
      <c r="B227" s="223"/>
      <c r="C227" s="30"/>
      <c r="D227" s="41" t="s">
        <v>1145</v>
      </c>
      <c r="E227" s="42" t="s">
        <v>36</v>
      </c>
      <c r="F227" s="43">
        <v>1</v>
      </c>
      <c r="G227" s="51"/>
      <c r="H227" s="51">
        <f t="shared" si="4"/>
        <v>0</v>
      </c>
    </row>
    <row r="228" spans="1:8" x14ac:dyDescent="0.2">
      <c r="A228" s="40" t="s">
        <v>699</v>
      </c>
      <c r="B228" s="223"/>
      <c r="C228" s="30"/>
      <c r="D228" s="41" t="s">
        <v>1200</v>
      </c>
      <c r="E228" s="42" t="s">
        <v>36</v>
      </c>
      <c r="F228" s="43">
        <v>1</v>
      </c>
      <c r="G228" s="51"/>
      <c r="H228" s="51">
        <f t="shared" si="4"/>
        <v>0</v>
      </c>
    </row>
    <row r="229" spans="1:8" ht="22.5" x14ac:dyDescent="0.2">
      <c r="A229" s="40" t="s">
        <v>701</v>
      </c>
      <c r="B229" s="223"/>
      <c r="C229" s="30"/>
      <c r="D229" s="41" t="s">
        <v>1201</v>
      </c>
      <c r="E229" s="42" t="s">
        <v>36</v>
      </c>
      <c r="F229" s="43">
        <v>1</v>
      </c>
      <c r="G229" s="51"/>
      <c r="H229" s="51">
        <f t="shared" si="4"/>
        <v>0</v>
      </c>
    </row>
    <row r="230" spans="1:8" x14ac:dyDescent="0.2">
      <c r="A230" s="38" t="s">
        <v>1891</v>
      </c>
      <c r="B230" s="223"/>
      <c r="C230" s="31"/>
      <c r="D230" s="39" t="s">
        <v>1202</v>
      </c>
      <c r="E230" s="38"/>
      <c r="F230" s="38"/>
      <c r="G230" s="52"/>
      <c r="H230" s="52"/>
    </row>
    <row r="231" spans="1:8" ht="22.5" x14ac:dyDescent="0.2">
      <c r="A231" s="40" t="s">
        <v>703</v>
      </c>
      <c r="B231" s="223"/>
      <c r="C231" s="30"/>
      <c r="D231" s="41" t="s">
        <v>1153</v>
      </c>
      <c r="E231" s="42" t="s">
        <v>36</v>
      </c>
      <c r="F231" s="43">
        <v>1</v>
      </c>
      <c r="G231" s="51"/>
      <c r="H231" s="51">
        <f t="shared" si="4"/>
        <v>0</v>
      </c>
    </row>
    <row r="232" spans="1:8" ht="22.5" x14ac:dyDescent="0.2">
      <c r="A232" s="40" t="s">
        <v>705</v>
      </c>
      <c r="B232" s="223"/>
      <c r="C232" s="30"/>
      <c r="D232" s="41" t="s">
        <v>1154</v>
      </c>
      <c r="E232" s="42" t="s">
        <v>36</v>
      </c>
      <c r="F232" s="43">
        <v>1</v>
      </c>
      <c r="G232" s="51"/>
      <c r="H232" s="51">
        <f t="shared" si="4"/>
        <v>0</v>
      </c>
    </row>
    <row r="233" spans="1:8" ht="33.75" x14ac:dyDescent="0.2">
      <c r="A233" s="40" t="s">
        <v>707</v>
      </c>
      <c r="B233" s="223"/>
      <c r="C233" s="30"/>
      <c r="D233" s="41" t="s">
        <v>1117</v>
      </c>
      <c r="E233" s="42" t="s">
        <v>37</v>
      </c>
      <c r="F233" s="43">
        <v>208.56</v>
      </c>
      <c r="G233" s="51"/>
      <c r="H233" s="51">
        <f t="shared" si="4"/>
        <v>0</v>
      </c>
    </row>
    <row r="234" spans="1:8" ht="45" x14ac:dyDescent="0.2">
      <c r="A234" s="40" t="s">
        <v>709</v>
      </c>
      <c r="B234" s="223"/>
      <c r="C234" s="30"/>
      <c r="D234" s="41" t="s">
        <v>1118</v>
      </c>
      <c r="E234" s="42" t="s">
        <v>37</v>
      </c>
      <c r="F234" s="43">
        <v>7.93</v>
      </c>
      <c r="G234" s="51"/>
      <c r="H234" s="51">
        <f t="shared" si="4"/>
        <v>0</v>
      </c>
    </row>
    <row r="235" spans="1:8" x14ac:dyDescent="0.2">
      <c r="A235" s="40" t="s">
        <v>711</v>
      </c>
      <c r="B235" s="223"/>
      <c r="C235" s="30"/>
      <c r="D235" s="41" t="s">
        <v>1150</v>
      </c>
      <c r="E235" s="42" t="s">
        <v>36</v>
      </c>
      <c r="F235" s="43">
        <v>5</v>
      </c>
      <c r="G235" s="51"/>
      <c r="H235" s="51">
        <f t="shared" si="4"/>
        <v>0</v>
      </c>
    </row>
    <row r="236" spans="1:8" x14ac:dyDescent="0.2">
      <c r="A236" s="40" t="s">
        <v>713</v>
      </c>
      <c r="B236" s="223"/>
      <c r="C236" s="30"/>
      <c r="D236" s="41" t="s">
        <v>1138</v>
      </c>
      <c r="E236" s="42" t="s">
        <v>36</v>
      </c>
      <c r="F236" s="43">
        <v>1</v>
      </c>
      <c r="G236" s="51"/>
      <c r="H236" s="51">
        <f t="shared" si="4"/>
        <v>0</v>
      </c>
    </row>
    <row r="237" spans="1:8" x14ac:dyDescent="0.2">
      <c r="A237" s="40" t="s">
        <v>1203</v>
      </c>
      <c r="B237" s="223"/>
      <c r="C237" s="30"/>
      <c r="D237" s="41" t="s">
        <v>1137</v>
      </c>
      <c r="E237" s="42" t="s">
        <v>36</v>
      </c>
      <c r="F237" s="43">
        <v>2</v>
      </c>
      <c r="G237" s="51"/>
      <c r="H237" s="51">
        <f t="shared" si="4"/>
        <v>0</v>
      </c>
    </row>
    <row r="238" spans="1:8" ht="22.5" x14ac:dyDescent="0.2">
      <c r="A238" s="40" t="s">
        <v>1204</v>
      </c>
      <c r="B238" s="223"/>
      <c r="C238" s="30"/>
      <c r="D238" s="41" t="s">
        <v>1205</v>
      </c>
      <c r="E238" s="42" t="s">
        <v>36</v>
      </c>
      <c r="F238" s="43">
        <v>2</v>
      </c>
      <c r="G238" s="51"/>
      <c r="H238" s="51">
        <f t="shared" ref="H238:H301" si="5">F238*G238</f>
        <v>0</v>
      </c>
    </row>
    <row r="239" spans="1:8" ht="22.5" x14ac:dyDescent="0.2">
      <c r="A239" s="40" t="s">
        <v>1206</v>
      </c>
      <c r="B239" s="223"/>
      <c r="C239" s="30"/>
      <c r="D239" s="41" t="s">
        <v>1180</v>
      </c>
      <c r="E239" s="42" t="s">
        <v>36</v>
      </c>
      <c r="F239" s="43">
        <v>1</v>
      </c>
      <c r="G239" s="51"/>
      <c r="H239" s="51">
        <f t="shared" si="5"/>
        <v>0</v>
      </c>
    </row>
    <row r="240" spans="1:8" ht="22.5" x14ac:dyDescent="0.2">
      <c r="A240" s="40" t="s">
        <v>1207</v>
      </c>
      <c r="B240" s="223"/>
      <c r="C240" s="30"/>
      <c r="D240" s="41" t="s">
        <v>1156</v>
      </c>
      <c r="E240" s="42" t="s">
        <v>36</v>
      </c>
      <c r="F240" s="43">
        <v>2</v>
      </c>
      <c r="G240" s="51"/>
      <c r="H240" s="51">
        <f t="shared" si="5"/>
        <v>0</v>
      </c>
    </row>
    <row r="241" spans="1:8" ht="33.75" x14ac:dyDescent="0.2">
      <c r="A241" s="40" t="s">
        <v>1208</v>
      </c>
      <c r="B241" s="223"/>
      <c r="C241" s="30"/>
      <c r="D241" s="41" t="s">
        <v>1209</v>
      </c>
      <c r="E241" s="42" t="s">
        <v>36</v>
      </c>
      <c r="F241" s="43">
        <v>1</v>
      </c>
      <c r="G241" s="51"/>
      <c r="H241" s="51">
        <f t="shared" si="5"/>
        <v>0</v>
      </c>
    </row>
    <row r="242" spans="1:8" x14ac:dyDescent="0.2">
      <c r="A242" s="40" t="s">
        <v>1210</v>
      </c>
      <c r="B242" s="223"/>
      <c r="C242" s="30"/>
      <c r="D242" s="41" t="s">
        <v>1188</v>
      </c>
      <c r="E242" s="42" t="s">
        <v>36</v>
      </c>
      <c r="F242" s="43">
        <v>1</v>
      </c>
      <c r="G242" s="51"/>
      <c r="H242" s="51">
        <f t="shared" si="5"/>
        <v>0</v>
      </c>
    </row>
    <row r="243" spans="1:8" x14ac:dyDescent="0.2">
      <c r="A243" s="40" t="s">
        <v>1211</v>
      </c>
      <c r="B243" s="223"/>
      <c r="C243" s="30"/>
      <c r="D243" s="41" t="s">
        <v>1212</v>
      </c>
      <c r="E243" s="42" t="s">
        <v>36</v>
      </c>
      <c r="F243" s="43">
        <v>1</v>
      </c>
      <c r="G243" s="51"/>
      <c r="H243" s="51">
        <f t="shared" si="5"/>
        <v>0</v>
      </c>
    </row>
    <row r="244" spans="1:8" x14ac:dyDescent="0.2">
      <c r="A244" s="40" t="s">
        <v>1213</v>
      </c>
      <c r="B244" s="223"/>
      <c r="C244" s="30"/>
      <c r="D244" s="41" t="s">
        <v>1214</v>
      </c>
      <c r="E244" s="42" t="s">
        <v>36</v>
      </c>
      <c r="F244" s="43">
        <v>4</v>
      </c>
      <c r="G244" s="51"/>
      <c r="H244" s="51">
        <f t="shared" si="5"/>
        <v>0</v>
      </c>
    </row>
    <row r="245" spans="1:8" x14ac:dyDescent="0.2">
      <c r="A245" s="40" t="s">
        <v>1215</v>
      </c>
      <c r="B245" s="223"/>
      <c r="C245" s="30"/>
      <c r="D245" s="41" t="s">
        <v>1216</v>
      </c>
      <c r="E245" s="42" t="s">
        <v>36</v>
      </c>
      <c r="F245" s="43">
        <v>2</v>
      </c>
      <c r="G245" s="51"/>
      <c r="H245" s="51">
        <f t="shared" si="5"/>
        <v>0</v>
      </c>
    </row>
    <row r="246" spans="1:8" x14ac:dyDescent="0.2">
      <c r="A246" s="40" t="s">
        <v>1217</v>
      </c>
      <c r="B246" s="223"/>
      <c r="C246" s="30"/>
      <c r="D246" s="41" t="s">
        <v>1218</v>
      </c>
      <c r="E246" s="42" t="s">
        <v>36</v>
      </c>
      <c r="F246" s="43">
        <v>1</v>
      </c>
      <c r="G246" s="51"/>
      <c r="H246" s="51">
        <f t="shared" si="5"/>
        <v>0</v>
      </c>
    </row>
    <row r="247" spans="1:8" x14ac:dyDescent="0.2">
      <c r="A247" s="38" t="s">
        <v>1892</v>
      </c>
      <c r="B247" s="223"/>
      <c r="C247" s="31"/>
      <c r="D247" s="39" t="s">
        <v>1219</v>
      </c>
      <c r="E247" s="38"/>
      <c r="F247" s="38"/>
      <c r="G247" s="52"/>
      <c r="H247" s="52"/>
    </row>
    <row r="248" spans="1:8" ht="45" x14ac:dyDescent="0.2">
      <c r="A248" s="40" t="s">
        <v>1220</v>
      </c>
      <c r="B248" s="223"/>
      <c r="C248" s="30"/>
      <c r="D248" s="41" t="s">
        <v>1118</v>
      </c>
      <c r="E248" s="42" t="s">
        <v>37</v>
      </c>
      <c r="F248" s="43">
        <v>43.92</v>
      </c>
      <c r="G248" s="51"/>
      <c r="H248" s="51">
        <f t="shared" si="5"/>
        <v>0</v>
      </c>
    </row>
    <row r="249" spans="1:8" x14ac:dyDescent="0.2">
      <c r="A249" s="40" t="s">
        <v>1221</v>
      </c>
      <c r="B249" s="223"/>
      <c r="C249" s="30"/>
      <c r="D249" s="41" t="s">
        <v>1137</v>
      </c>
      <c r="E249" s="42" t="s">
        <v>36</v>
      </c>
      <c r="F249" s="43">
        <v>6</v>
      </c>
      <c r="G249" s="51"/>
      <c r="H249" s="51">
        <f t="shared" si="5"/>
        <v>0</v>
      </c>
    </row>
    <row r="250" spans="1:8" x14ac:dyDescent="0.2">
      <c r="A250" s="40" t="s">
        <v>1222</v>
      </c>
      <c r="B250" s="223"/>
      <c r="C250" s="30"/>
      <c r="D250" s="41" t="s">
        <v>1161</v>
      </c>
      <c r="E250" s="42" t="s">
        <v>36</v>
      </c>
      <c r="F250" s="43">
        <v>1</v>
      </c>
      <c r="G250" s="51"/>
      <c r="H250" s="51">
        <f t="shared" si="5"/>
        <v>0</v>
      </c>
    </row>
    <row r="251" spans="1:8" ht="33.75" x14ac:dyDescent="0.2">
      <c r="A251" s="40" t="s">
        <v>1223</v>
      </c>
      <c r="B251" s="223"/>
      <c r="C251" s="30"/>
      <c r="D251" s="41" t="s">
        <v>1209</v>
      </c>
      <c r="E251" s="42" t="s">
        <v>36</v>
      </c>
      <c r="F251" s="43">
        <v>4</v>
      </c>
      <c r="G251" s="51"/>
      <c r="H251" s="51">
        <f t="shared" si="5"/>
        <v>0</v>
      </c>
    </row>
    <row r="252" spans="1:8" ht="22.5" x14ac:dyDescent="0.2">
      <c r="A252" s="40" t="s">
        <v>1224</v>
      </c>
      <c r="B252" s="223"/>
      <c r="C252" s="30"/>
      <c r="D252" s="41" t="s">
        <v>1225</v>
      </c>
      <c r="E252" s="42" t="s">
        <v>36</v>
      </c>
      <c r="F252" s="43">
        <v>5</v>
      </c>
      <c r="G252" s="51"/>
      <c r="H252" s="51">
        <f t="shared" si="5"/>
        <v>0</v>
      </c>
    </row>
    <row r="253" spans="1:8" x14ac:dyDescent="0.2">
      <c r="A253" s="40" t="s">
        <v>1226</v>
      </c>
      <c r="B253" s="223"/>
      <c r="C253" s="30"/>
      <c r="D253" s="41" t="s">
        <v>1218</v>
      </c>
      <c r="E253" s="42" t="s">
        <v>36</v>
      </c>
      <c r="F253" s="43">
        <v>4</v>
      </c>
      <c r="G253" s="51"/>
      <c r="H253" s="51">
        <f t="shared" si="5"/>
        <v>0</v>
      </c>
    </row>
    <row r="254" spans="1:8" x14ac:dyDescent="0.2">
      <c r="A254" s="40" t="s">
        <v>1227</v>
      </c>
      <c r="B254" s="223"/>
      <c r="C254" s="30"/>
      <c r="D254" s="41" t="s">
        <v>1172</v>
      </c>
      <c r="E254" s="42" t="s">
        <v>36</v>
      </c>
      <c r="F254" s="43">
        <v>6</v>
      </c>
      <c r="G254" s="51"/>
      <c r="H254" s="51">
        <f t="shared" si="5"/>
        <v>0</v>
      </c>
    </row>
    <row r="255" spans="1:8" ht="22.5" x14ac:dyDescent="0.2">
      <c r="A255" s="40" t="s">
        <v>1228</v>
      </c>
      <c r="B255" s="223"/>
      <c r="C255" s="30"/>
      <c r="D255" s="41" t="s">
        <v>1171</v>
      </c>
      <c r="E255" s="42" t="s">
        <v>36</v>
      </c>
      <c r="F255" s="43">
        <v>1</v>
      </c>
      <c r="G255" s="51"/>
      <c r="H255" s="51">
        <f t="shared" si="5"/>
        <v>0</v>
      </c>
    </row>
    <row r="256" spans="1:8" ht="22.5" x14ac:dyDescent="0.2">
      <c r="A256" s="40" t="s">
        <v>1229</v>
      </c>
      <c r="B256" s="223"/>
      <c r="C256" s="30"/>
      <c r="D256" s="41" t="s">
        <v>1175</v>
      </c>
      <c r="E256" s="42" t="s">
        <v>33</v>
      </c>
      <c r="F256" s="43">
        <v>3</v>
      </c>
      <c r="G256" s="51"/>
      <c r="H256" s="51">
        <f t="shared" si="5"/>
        <v>0</v>
      </c>
    </row>
    <row r="257" spans="1:8" x14ac:dyDescent="0.2">
      <c r="A257" s="38" t="s">
        <v>1893</v>
      </c>
      <c r="B257" s="223"/>
      <c r="C257" s="31"/>
      <c r="D257" s="39" t="s">
        <v>1230</v>
      </c>
      <c r="E257" s="38"/>
      <c r="F257" s="38"/>
      <c r="G257" s="52"/>
      <c r="H257" s="52"/>
    </row>
    <row r="258" spans="1:8" ht="33.75" x14ac:dyDescent="0.2">
      <c r="A258" s="40" t="s">
        <v>1231</v>
      </c>
      <c r="B258" s="223"/>
      <c r="C258" s="30"/>
      <c r="D258" s="41" t="s">
        <v>1117</v>
      </c>
      <c r="E258" s="42" t="s">
        <v>37</v>
      </c>
      <c r="F258" s="43">
        <v>47</v>
      </c>
      <c r="G258" s="51"/>
      <c r="H258" s="51">
        <f t="shared" si="5"/>
        <v>0</v>
      </c>
    </row>
    <row r="259" spans="1:8" ht="45" x14ac:dyDescent="0.2">
      <c r="A259" s="40" t="s">
        <v>1232</v>
      </c>
      <c r="B259" s="223"/>
      <c r="C259" s="30"/>
      <c r="D259" s="41" t="s">
        <v>1118</v>
      </c>
      <c r="E259" s="42" t="s">
        <v>37</v>
      </c>
      <c r="F259" s="43">
        <v>71.19</v>
      </c>
      <c r="G259" s="51"/>
      <c r="H259" s="51">
        <f t="shared" si="5"/>
        <v>0</v>
      </c>
    </row>
    <row r="260" spans="1:8" x14ac:dyDescent="0.2">
      <c r="A260" s="40" t="s">
        <v>1233</v>
      </c>
      <c r="B260" s="223"/>
      <c r="C260" s="30"/>
      <c r="D260" s="41" t="s">
        <v>1137</v>
      </c>
      <c r="E260" s="42" t="s">
        <v>36</v>
      </c>
      <c r="F260" s="43">
        <v>7</v>
      </c>
      <c r="G260" s="51"/>
      <c r="H260" s="51">
        <f t="shared" si="5"/>
        <v>0</v>
      </c>
    </row>
    <row r="261" spans="1:8" x14ac:dyDescent="0.2">
      <c r="A261" s="40" t="s">
        <v>1234</v>
      </c>
      <c r="B261" s="223"/>
      <c r="C261" s="30"/>
      <c r="D261" s="41" t="s">
        <v>1150</v>
      </c>
      <c r="E261" s="42" t="s">
        <v>36</v>
      </c>
      <c r="F261" s="43">
        <v>3</v>
      </c>
      <c r="G261" s="51"/>
      <c r="H261" s="51">
        <f t="shared" si="5"/>
        <v>0</v>
      </c>
    </row>
    <row r="262" spans="1:8" ht="22.5" x14ac:dyDescent="0.2">
      <c r="A262" s="40" t="s">
        <v>1235</v>
      </c>
      <c r="B262" s="223"/>
      <c r="C262" s="30"/>
      <c r="D262" s="41" t="s">
        <v>1190</v>
      </c>
      <c r="E262" s="42" t="s">
        <v>36</v>
      </c>
      <c r="F262" s="43">
        <v>1</v>
      </c>
      <c r="G262" s="51"/>
      <c r="H262" s="51">
        <f t="shared" si="5"/>
        <v>0</v>
      </c>
    </row>
    <row r="263" spans="1:8" ht="22.5" x14ac:dyDescent="0.2">
      <c r="A263" s="40" t="s">
        <v>1236</v>
      </c>
      <c r="B263" s="223"/>
      <c r="C263" s="30"/>
      <c r="D263" s="41" t="s">
        <v>1182</v>
      </c>
      <c r="E263" s="42" t="s">
        <v>36</v>
      </c>
      <c r="F263" s="43">
        <v>1</v>
      </c>
      <c r="G263" s="51"/>
      <c r="H263" s="51">
        <f t="shared" si="5"/>
        <v>0</v>
      </c>
    </row>
    <row r="264" spans="1:8" x14ac:dyDescent="0.2">
      <c r="A264" s="40" t="s">
        <v>1237</v>
      </c>
      <c r="B264" s="223"/>
      <c r="C264" s="30"/>
      <c r="D264" s="41" t="s">
        <v>1238</v>
      </c>
      <c r="E264" s="42" t="s">
        <v>36</v>
      </c>
      <c r="F264" s="43">
        <v>1</v>
      </c>
      <c r="G264" s="51"/>
      <c r="H264" s="51">
        <f t="shared" si="5"/>
        <v>0</v>
      </c>
    </row>
    <row r="265" spans="1:8" x14ac:dyDescent="0.2">
      <c r="A265" s="40" t="s">
        <v>1239</v>
      </c>
      <c r="B265" s="223"/>
      <c r="C265" s="30"/>
      <c r="D265" s="41" t="s">
        <v>1160</v>
      </c>
      <c r="E265" s="42" t="s">
        <v>36</v>
      </c>
      <c r="F265" s="43">
        <v>21</v>
      </c>
      <c r="G265" s="51"/>
      <c r="H265" s="51">
        <f t="shared" si="5"/>
        <v>0</v>
      </c>
    </row>
    <row r="266" spans="1:8" x14ac:dyDescent="0.2">
      <c r="A266" s="40" t="s">
        <v>1240</v>
      </c>
      <c r="B266" s="223"/>
      <c r="C266" s="30"/>
      <c r="D266" s="41" t="s">
        <v>1241</v>
      </c>
      <c r="E266" s="42" t="s">
        <v>36</v>
      </c>
      <c r="F266" s="43">
        <v>9</v>
      </c>
      <c r="G266" s="51"/>
      <c r="H266" s="51">
        <f t="shared" si="5"/>
        <v>0</v>
      </c>
    </row>
    <row r="267" spans="1:8" x14ac:dyDescent="0.2">
      <c r="A267" s="40" t="s">
        <v>1242</v>
      </c>
      <c r="B267" s="223"/>
      <c r="C267" s="30"/>
      <c r="D267" s="41" t="s">
        <v>1243</v>
      </c>
      <c r="E267" s="42" t="s">
        <v>36</v>
      </c>
      <c r="F267" s="43">
        <v>2</v>
      </c>
      <c r="G267" s="51"/>
      <c r="H267" s="51">
        <f t="shared" si="5"/>
        <v>0</v>
      </c>
    </row>
    <row r="268" spans="1:8" ht="22.5" x14ac:dyDescent="0.2">
      <c r="A268" s="40" t="s">
        <v>1244</v>
      </c>
      <c r="B268" s="223"/>
      <c r="C268" s="30"/>
      <c r="D268" s="41" t="s">
        <v>1245</v>
      </c>
      <c r="E268" s="42" t="s">
        <v>36</v>
      </c>
      <c r="F268" s="43">
        <v>1</v>
      </c>
      <c r="G268" s="51"/>
      <c r="H268" s="51">
        <f t="shared" si="5"/>
        <v>0</v>
      </c>
    </row>
    <row r="269" spans="1:8" x14ac:dyDescent="0.2">
      <c r="A269" s="40" t="s">
        <v>1246</v>
      </c>
      <c r="B269" s="223"/>
      <c r="C269" s="30"/>
      <c r="D269" s="41" t="s">
        <v>1247</v>
      </c>
      <c r="E269" s="42" t="s">
        <v>33</v>
      </c>
      <c r="F269" s="43">
        <v>3</v>
      </c>
      <c r="G269" s="51"/>
      <c r="H269" s="51">
        <f t="shared" si="5"/>
        <v>0</v>
      </c>
    </row>
    <row r="270" spans="1:8" x14ac:dyDescent="0.2">
      <c r="A270" s="40" t="s">
        <v>1248</v>
      </c>
      <c r="B270" s="223"/>
      <c r="C270" s="30"/>
      <c r="D270" s="41" t="s">
        <v>1249</v>
      </c>
      <c r="E270" s="42" t="s">
        <v>33</v>
      </c>
      <c r="F270" s="43">
        <v>21</v>
      </c>
      <c r="G270" s="51"/>
      <c r="H270" s="51">
        <f t="shared" si="5"/>
        <v>0</v>
      </c>
    </row>
    <row r="271" spans="1:8" x14ac:dyDescent="0.2">
      <c r="A271" s="40" t="s">
        <v>1250</v>
      </c>
      <c r="B271" s="223"/>
      <c r="C271" s="30"/>
      <c r="D271" s="41" t="s">
        <v>1251</v>
      </c>
      <c r="E271" s="42" t="s">
        <v>33</v>
      </c>
      <c r="F271" s="43">
        <v>1</v>
      </c>
      <c r="G271" s="51"/>
      <c r="H271" s="51">
        <f t="shared" si="5"/>
        <v>0</v>
      </c>
    </row>
    <row r="272" spans="1:8" x14ac:dyDescent="0.2">
      <c r="A272" s="38" t="s">
        <v>1894</v>
      </c>
      <c r="B272" s="223"/>
      <c r="C272" s="31"/>
      <c r="D272" s="39" t="s">
        <v>1252</v>
      </c>
      <c r="E272" s="38"/>
      <c r="F272" s="38"/>
      <c r="G272" s="52"/>
      <c r="H272" s="52"/>
    </row>
    <row r="273" spans="1:8" ht="33.75" x14ac:dyDescent="0.2">
      <c r="A273" s="40" t="s">
        <v>1253</v>
      </c>
      <c r="B273" s="223"/>
      <c r="C273" s="30"/>
      <c r="D273" s="41" t="s">
        <v>1117</v>
      </c>
      <c r="E273" s="42" t="s">
        <v>37</v>
      </c>
      <c r="F273" s="43">
        <v>0.85</v>
      </c>
      <c r="G273" s="51"/>
      <c r="H273" s="51">
        <f t="shared" si="5"/>
        <v>0</v>
      </c>
    </row>
    <row r="274" spans="1:8" ht="45" x14ac:dyDescent="0.2">
      <c r="A274" s="40" t="s">
        <v>1254</v>
      </c>
      <c r="B274" s="223"/>
      <c r="C274" s="30"/>
      <c r="D274" s="41" t="s">
        <v>1118</v>
      </c>
      <c r="E274" s="42" t="s">
        <v>37</v>
      </c>
      <c r="F274" s="43">
        <v>13.03</v>
      </c>
      <c r="G274" s="51"/>
      <c r="H274" s="51">
        <f t="shared" si="5"/>
        <v>0</v>
      </c>
    </row>
    <row r="275" spans="1:8" x14ac:dyDescent="0.2">
      <c r="A275" s="40" t="s">
        <v>1255</v>
      </c>
      <c r="B275" s="223"/>
      <c r="C275" s="30"/>
      <c r="D275" s="41" t="s">
        <v>1188</v>
      </c>
      <c r="E275" s="42" t="s">
        <v>36</v>
      </c>
      <c r="F275" s="43">
        <v>2</v>
      </c>
      <c r="G275" s="51"/>
      <c r="H275" s="51">
        <f t="shared" si="5"/>
        <v>0</v>
      </c>
    </row>
    <row r="276" spans="1:8" x14ac:dyDescent="0.2">
      <c r="A276" s="40" t="s">
        <v>1256</v>
      </c>
      <c r="B276" s="223"/>
      <c r="C276" s="30"/>
      <c r="D276" s="41" t="s">
        <v>1183</v>
      </c>
      <c r="E276" s="42" t="s">
        <v>36</v>
      </c>
      <c r="F276" s="43">
        <v>2</v>
      </c>
      <c r="G276" s="51"/>
      <c r="H276" s="51">
        <f t="shared" si="5"/>
        <v>0</v>
      </c>
    </row>
    <row r="277" spans="1:8" ht="22.5" x14ac:dyDescent="0.2">
      <c r="A277" s="40" t="s">
        <v>1257</v>
      </c>
      <c r="B277" s="223"/>
      <c r="C277" s="30"/>
      <c r="D277" s="41" t="s">
        <v>1201</v>
      </c>
      <c r="E277" s="42" t="s">
        <v>36</v>
      </c>
      <c r="F277" s="43">
        <v>1</v>
      </c>
      <c r="G277" s="51"/>
      <c r="H277" s="51">
        <f t="shared" si="5"/>
        <v>0</v>
      </c>
    </row>
    <row r="278" spans="1:8" x14ac:dyDescent="0.2">
      <c r="A278" s="40" t="s">
        <v>1258</v>
      </c>
      <c r="B278" s="223"/>
      <c r="C278" s="30"/>
      <c r="D278" s="41" t="s">
        <v>1259</v>
      </c>
      <c r="E278" s="42" t="s">
        <v>36</v>
      </c>
      <c r="F278" s="43">
        <v>1</v>
      </c>
      <c r="G278" s="51"/>
      <c r="H278" s="51">
        <f t="shared" si="5"/>
        <v>0</v>
      </c>
    </row>
    <row r="279" spans="1:8" x14ac:dyDescent="0.2">
      <c r="A279" s="38" t="s">
        <v>1895</v>
      </c>
      <c r="B279" s="223"/>
      <c r="C279" s="31"/>
      <c r="D279" s="39" t="s">
        <v>1260</v>
      </c>
      <c r="E279" s="38"/>
      <c r="F279" s="38"/>
      <c r="G279" s="52"/>
      <c r="H279" s="52"/>
    </row>
    <row r="280" spans="1:8" ht="45" x14ac:dyDescent="0.2">
      <c r="A280" s="40" t="s">
        <v>1261</v>
      </c>
      <c r="B280" s="223"/>
      <c r="C280" s="30"/>
      <c r="D280" s="41" t="s">
        <v>1118</v>
      </c>
      <c r="E280" s="42" t="s">
        <v>37</v>
      </c>
      <c r="F280" s="43">
        <v>16.190000000000001</v>
      </c>
      <c r="G280" s="51"/>
      <c r="H280" s="51">
        <f t="shared" si="5"/>
        <v>0</v>
      </c>
    </row>
    <row r="281" spans="1:8" x14ac:dyDescent="0.2">
      <c r="A281" s="40" t="s">
        <v>1262</v>
      </c>
      <c r="B281" s="223"/>
      <c r="C281" s="30"/>
      <c r="D281" s="41" t="s">
        <v>1247</v>
      </c>
      <c r="E281" s="42" t="s">
        <v>33</v>
      </c>
      <c r="F281" s="43">
        <v>8</v>
      </c>
      <c r="G281" s="51"/>
      <c r="H281" s="51">
        <f t="shared" si="5"/>
        <v>0</v>
      </c>
    </row>
    <row r="282" spans="1:8" x14ac:dyDescent="0.2">
      <c r="A282" s="40" t="s">
        <v>1263</v>
      </c>
      <c r="B282" s="223"/>
      <c r="C282" s="30"/>
      <c r="D282" s="41" t="s">
        <v>1249</v>
      </c>
      <c r="E282" s="42" t="s">
        <v>33</v>
      </c>
      <c r="F282" s="43">
        <v>1</v>
      </c>
      <c r="G282" s="51"/>
      <c r="H282" s="51">
        <f t="shared" si="5"/>
        <v>0</v>
      </c>
    </row>
    <row r="283" spans="1:8" x14ac:dyDescent="0.2">
      <c r="A283" s="40" t="s">
        <v>1264</v>
      </c>
      <c r="B283" s="223"/>
      <c r="C283" s="30"/>
      <c r="D283" s="41" t="s">
        <v>1137</v>
      </c>
      <c r="E283" s="42" t="s">
        <v>36</v>
      </c>
      <c r="F283" s="43">
        <v>1</v>
      </c>
      <c r="G283" s="51"/>
      <c r="H283" s="51">
        <f t="shared" si="5"/>
        <v>0</v>
      </c>
    </row>
    <row r="284" spans="1:8" ht="33.75" x14ac:dyDescent="0.2">
      <c r="A284" s="40" t="s">
        <v>1265</v>
      </c>
      <c r="B284" s="223"/>
      <c r="C284" s="30"/>
      <c r="D284" s="41" t="s">
        <v>1266</v>
      </c>
      <c r="E284" s="42" t="s">
        <v>36</v>
      </c>
      <c r="F284" s="43">
        <v>1</v>
      </c>
      <c r="G284" s="51"/>
      <c r="H284" s="51">
        <f t="shared" si="5"/>
        <v>0</v>
      </c>
    </row>
    <row r="285" spans="1:8" x14ac:dyDescent="0.2">
      <c r="A285" s="38" t="s">
        <v>1896</v>
      </c>
      <c r="B285" s="223"/>
      <c r="C285" s="31"/>
      <c r="D285" s="39" t="s">
        <v>1267</v>
      </c>
      <c r="E285" s="38"/>
      <c r="F285" s="38"/>
      <c r="G285" s="52"/>
      <c r="H285" s="52"/>
    </row>
    <row r="286" spans="1:8" ht="33.75" x14ac:dyDescent="0.2">
      <c r="A286" s="40" t="s">
        <v>1268</v>
      </c>
      <c r="B286" s="223"/>
      <c r="C286" s="30"/>
      <c r="D286" s="41" t="s">
        <v>1266</v>
      </c>
      <c r="E286" s="42" t="s">
        <v>36</v>
      </c>
      <c r="F286" s="43">
        <v>1</v>
      </c>
      <c r="G286" s="51"/>
      <c r="H286" s="51">
        <f t="shared" si="5"/>
        <v>0</v>
      </c>
    </row>
    <row r="287" spans="1:8" ht="45" x14ac:dyDescent="0.2">
      <c r="A287" s="40" t="s">
        <v>1269</v>
      </c>
      <c r="B287" s="223"/>
      <c r="C287" s="30"/>
      <c r="D287" s="41" t="s">
        <v>1118</v>
      </c>
      <c r="E287" s="42" t="s">
        <v>37</v>
      </c>
      <c r="F287" s="43">
        <v>11.15</v>
      </c>
      <c r="G287" s="51"/>
      <c r="H287" s="51">
        <f t="shared" si="5"/>
        <v>0</v>
      </c>
    </row>
    <row r="288" spans="1:8" x14ac:dyDescent="0.2">
      <c r="A288" s="40" t="s">
        <v>1270</v>
      </c>
      <c r="B288" s="223"/>
      <c r="C288" s="30"/>
      <c r="D288" s="41" t="s">
        <v>1241</v>
      </c>
      <c r="E288" s="42" t="s">
        <v>36</v>
      </c>
      <c r="F288" s="43">
        <v>11</v>
      </c>
      <c r="G288" s="51"/>
      <c r="H288" s="51">
        <f t="shared" si="5"/>
        <v>0</v>
      </c>
    </row>
    <row r="289" spans="1:8" x14ac:dyDescent="0.2">
      <c r="A289" s="40" t="s">
        <v>1271</v>
      </c>
      <c r="B289" s="223"/>
      <c r="C289" s="30"/>
      <c r="D289" s="41" t="s">
        <v>1247</v>
      </c>
      <c r="E289" s="42" t="s">
        <v>33</v>
      </c>
      <c r="F289" s="43">
        <v>11</v>
      </c>
      <c r="G289" s="51"/>
      <c r="H289" s="51">
        <f t="shared" si="5"/>
        <v>0</v>
      </c>
    </row>
    <row r="290" spans="1:8" x14ac:dyDescent="0.2">
      <c r="A290" s="40" t="s">
        <v>1272</v>
      </c>
      <c r="B290" s="223"/>
      <c r="C290" s="30"/>
      <c r="D290" s="41" t="s">
        <v>1137</v>
      </c>
      <c r="E290" s="42" t="s">
        <v>36</v>
      </c>
      <c r="F290" s="43">
        <v>3</v>
      </c>
      <c r="G290" s="51"/>
      <c r="H290" s="51">
        <f t="shared" si="5"/>
        <v>0</v>
      </c>
    </row>
    <row r="291" spans="1:8" x14ac:dyDescent="0.2">
      <c r="A291" s="38" t="s">
        <v>1897</v>
      </c>
      <c r="B291" s="223"/>
      <c r="C291" s="31"/>
      <c r="D291" s="39" t="s">
        <v>1273</v>
      </c>
      <c r="E291" s="38"/>
      <c r="F291" s="38"/>
      <c r="G291" s="52"/>
      <c r="H291" s="52"/>
    </row>
    <row r="292" spans="1:8" ht="33.75" x14ac:dyDescent="0.2">
      <c r="A292" s="40" t="s">
        <v>1274</v>
      </c>
      <c r="B292" s="223"/>
      <c r="C292" s="30"/>
      <c r="D292" s="41" t="s">
        <v>1266</v>
      </c>
      <c r="E292" s="42" t="s">
        <v>36</v>
      </c>
      <c r="F292" s="43">
        <v>1</v>
      </c>
      <c r="G292" s="51"/>
      <c r="H292" s="51">
        <f t="shared" si="5"/>
        <v>0</v>
      </c>
    </row>
    <row r="293" spans="1:8" ht="45" x14ac:dyDescent="0.2">
      <c r="A293" s="40" t="s">
        <v>1275</v>
      </c>
      <c r="B293" s="223"/>
      <c r="C293" s="30"/>
      <c r="D293" s="41" t="s">
        <v>1118</v>
      </c>
      <c r="E293" s="42" t="s">
        <v>37</v>
      </c>
      <c r="F293" s="43">
        <v>25.56</v>
      </c>
      <c r="G293" s="51"/>
      <c r="H293" s="51">
        <f t="shared" si="5"/>
        <v>0</v>
      </c>
    </row>
    <row r="294" spans="1:8" x14ac:dyDescent="0.2">
      <c r="A294" s="40" t="s">
        <v>1276</v>
      </c>
      <c r="B294" s="223"/>
      <c r="C294" s="30"/>
      <c r="D294" s="41" t="s">
        <v>1241</v>
      </c>
      <c r="E294" s="42" t="s">
        <v>36</v>
      </c>
      <c r="F294" s="43">
        <v>6</v>
      </c>
      <c r="G294" s="51"/>
      <c r="H294" s="51">
        <f t="shared" si="5"/>
        <v>0</v>
      </c>
    </row>
    <row r="295" spans="1:8" x14ac:dyDescent="0.2">
      <c r="A295" s="40" t="s">
        <v>1277</v>
      </c>
      <c r="B295" s="223"/>
      <c r="C295" s="30"/>
      <c r="D295" s="41" t="s">
        <v>1247</v>
      </c>
      <c r="E295" s="42" t="s">
        <v>33</v>
      </c>
      <c r="F295" s="43">
        <v>9</v>
      </c>
      <c r="G295" s="51"/>
      <c r="H295" s="51">
        <f t="shared" si="5"/>
        <v>0</v>
      </c>
    </row>
    <row r="296" spans="1:8" x14ac:dyDescent="0.2">
      <c r="A296" s="40" t="s">
        <v>1278</v>
      </c>
      <c r="B296" s="223"/>
      <c r="C296" s="30"/>
      <c r="D296" s="41" t="s">
        <v>1137</v>
      </c>
      <c r="E296" s="42" t="s">
        <v>36</v>
      </c>
      <c r="F296" s="43">
        <v>5</v>
      </c>
      <c r="G296" s="51"/>
      <c r="H296" s="51">
        <f t="shared" si="5"/>
        <v>0</v>
      </c>
    </row>
    <row r="297" spans="1:8" ht="22.5" x14ac:dyDescent="0.2">
      <c r="A297" s="40" t="s">
        <v>1279</v>
      </c>
      <c r="B297" s="223"/>
      <c r="C297" s="30"/>
      <c r="D297" s="41" t="s">
        <v>1280</v>
      </c>
      <c r="E297" s="42" t="s">
        <v>33</v>
      </c>
      <c r="F297" s="43">
        <v>4</v>
      </c>
      <c r="G297" s="51"/>
      <c r="H297" s="51">
        <f t="shared" si="5"/>
        <v>0</v>
      </c>
    </row>
    <row r="298" spans="1:8" x14ac:dyDescent="0.2">
      <c r="A298" s="38" t="s">
        <v>1898</v>
      </c>
      <c r="B298" s="223"/>
      <c r="C298" s="31"/>
      <c r="D298" s="39" t="s">
        <v>1281</v>
      </c>
      <c r="E298" s="38"/>
      <c r="F298" s="38"/>
      <c r="G298" s="52"/>
      <c r="H298" s="52"/>
    </row>
    <row r="299" spans="1:8" ht="33.75" x14ac:dyDescent="0.2">
      <c r="A299" s="40" t="s">
        <v>1282</v>
      </c>
      <c r="B299" s="223"/>
      <c r="C299" s="30"/>
      <c r="D299" s="41" t="s">
        <v>1266</v>
      </c>
      <c r="E299" s="42" t="s">
        <v>36</v>
      </c>
      <c r="F299" s="43">
        <v>1</v>
      </c>
      <c r="G299" s="51"/>
      <c r="H299" s="51">
        <f t="shared" si="5"/>
        <v>0</v>
      </c>
    </row>
    <row r="300" spans="1:8" ht="45" x14ac:dyDescent="0.2">
      <c r="A300" s="40" t="s">
        <v>1283</v>
      </c>
      <c r="B300" s="223"/>
      <c r="C300" s="30"/>
      <c r="D300" s="41" t="s">
        <v>1118</v>
      </c>
      <c r="E300" s="42" t="s">
        <v>37</v>
      </c>
      <c r="F300" s="43">
        <v>31.62</v>
      </c>
      <c r="G300" s="51"/>
      <c r="H300" s="51">
        <f t="shared" si="5"/>
        <v>0</v>
      </c>
    </row>
    <row r="301" spans="1:8" x14ac:dyDescent="0.2">
      <c r="A301" s="40" t="s">
        <v>1284</v>
      </c>
      <c r="B301" s="223"/>
      <c r="C301" s="30"/>
      <c r="D301" s="41" t="s">
        <v>1241</v>
      </c>
      <c r="E301" s="42" t="s">
        <v>36</v>
      </c>
      <c r="F301" s="43">
        <v>6</v>
      </c>
      <c r="G301" s="51"/>
      <c r="H301" s="51">
        <f t="shared" si="5"/>
        <v>0</v>
      </c>
    </row>
    <row r="302" spans="1:8" x14ac:dyDescent="0.2">
      <c r="A302" s="40" t="s">
        <v>1285</v>
      </c>
      <c r="B302" s="223"/>
      <c r="C302" s="30"/>
      <c r="D302" s="41" t="s">
        <v>1247</v>
      </c>
      <c r="E302" s="42" t="s">
        <v>33</v>
      </c>
      <c r="F302" s="43">
        <v>9</v>
      </c>
      <c r="G302" s="51"/>
      <c r="H302" s="51">
        <f t="shared" ref="H302:H365" si="6">F302*G302</f>
        <v>0</v>
      </c>
    </row>
    <row r="303" spans="1:8" x14ac:dyDescent="0.2">
      <c r="A303" s="40" t="s">
        <v>1286</v>
      </c>
      <c r="B303" s="223"/>
      <c r="C303" s="30"/>
      <c r="D303" s="41" t="s">
        <v>1137</v>
      </c>
      <c r="E303" s="42" t="s">
        <v>36</v>
      </c>
      <c r="F303" s="43">
        <v>6</v>
      </c>
      <c r="G303" s="51"/>
      <c r="H303" s="51">
        <f t="shared" si="6"/>
        <v>0</v>
      </c>
    </row>
    <row r="304" spans="1:8" ht="22.5" x14ac:dyDescent="0.2">
      <c r="A304" s="40" t="s">
        <v>1287</v>
      </c>
      <c r="B304" s="223"/>
      <c r="C304" s="30"/>
      <c r="D304" s="41" t="s">
        <v>1280</v>
      </c>
      <c r="E304" s="42" t="s">
        <v>33</v>
      </c>
      <c r="F304" s="43">
        <v>4</v>
      </c>
      <c r="G304" s="51"/>
      <c r="H304" s="51">
        <f t="shared" si="6"/>
        <v>0</v>
      </c>
    </row>
    <row r="305" spans="1:8" x14ac:dyDescent="0.2">
      <c r="A305" s="38" t="s">
        <v>1899</v>
      </c>
      <c r="B305" s="223"/>
      <c r="C305" s="31"/>
      <c r="D305" s="39" t="s">
        <v>1288</v>
      </c>
      <c r="E305" s="38"/>
      <c r="F305" s="38"/>
      <c r="G305" s="52"/>
      <c r="H305" s="52"/>
    </row>
    <row r="306" spans="1:8" ht="33.75" x14ac:dyDescent="0.2">
      <c r="A306" s="40" t="s">
        <v>1289</v>
      </c>
      <c r="B306" s="223"/>
      <c r="C306" s="30"/>
      <c r="D306" s="41" t="s">
        <v>1266</v>
      </c>
      <c r="E306" s="42" t="s">
        <v>36</v>
      </c>
      <c r="F306" s="43">
        <v>1</v>
      </c>
      <c r="G306" s="51"/>
      <c r="H306" s="51">
        <f t="shared" si="6"/>
        <v>0</v>
      </c>
    </row>
    <row r="307" spans="1:8" ht="45" x14ac:dyDescent="0.2">
      <c r="A307" s="40" t="s">
        <v>1290</v>
      </c>
      <c r="B307" s="223"/>
      <c r="C307" s="30"/>
      <c r="D307" s="41" t="s">
        <v>1118</v>
      </c>
      <c r="E307" s="42" t="s">
        <v>37</v>
      </c>
      <c r="F307" s="43">
        <v>27.09</v>
      </c>
      <c r="G307" s="51"/>
      <c r="H307" s="51">
        <f t="shared" si="6"/>
        <v>0</v>
      </c>
    </row>
    <row r="308" spans="1:8" x14ac:dyDescent="0.2">
      <c r="A308" s="40" t="s">
        <v>1291</v>
      </c>
      <c r="B308" s="223"/>
      <c r="C308" s="30"/>
      <c r="D308" s="41" t="s">
        <v>1241</v>
      </c>
      <c r="E308" s="42" t="s">
        <v>36</v>
      </c>
      <c r="F308" s="43">
        <v>1</v>
      </c>
      <c r="G308" s="51"/>
      <c r="H308" s="51">
        <f t="shared" si="6"/>
        <v>0</v>
      </c>
    </row>
    <row r="309" spans="1:8" x14ac:dyDescent="0.2">
      <c r="A309" s="40" t="s">
        <v>1292</v>
      </c>
      <c r="B309" s="223"/>
      <c r="C309" s="30"/>
      <c r="D309" s="41" t="s">
        <v>1137</v>
      </c>
      <c r="E309" s="42" t="s">
        <v>36</v>
      </c>
      <c r="F309" s="43">
        <v>6</v>
      </c>
      <c r="G309" s="51"/>
      <c r="H309" s="51">
        <f t="shared" si="6"/>
        <v>0</v>
      </c>
    </row>
    <row r="310" spans="1:8" ht="22.5" x14ac:dyDescent="0.2">
      <c r="A310" s="40" t="s">
        <v>1293</v>
      </c>
      <c r="B310" s="223"/>
      <c r="C310" s="30"/>
      <c r="D310" s="41" t="s">
        <v>1280</v>
      </c>
      <c r="E310" s="42" t="s">
        <v>33</v>
      </c>
      <c r="F310" s="43">
        <v>3</v>
      </c>
      <c r="G310" s="51"/>
      <c r="H310" s="51">
        <f t="shared" si="6"/>
        <v>0</v>
      </c>
    </row>
    <row r="311" spans="1:8" ht="22.5" x14ac:dyDescent="0.2">
      <c r="A311" s="40" t="s">
        <v>1294</v>
      </c>
      <c r="B311" s="223"/>
      <c r="C311" s="30"/>
      <c r="D311" s="41" t="s">
        <v>1295</v>
      </c>
      <c r="E311" s="42" t="s">
        <v>36</v>
      </c>
      <c r="F311" s="43">
        <v>1</v>
      </c>
      <c r="G311" s="51"/>
      <c r="H311" s="51">
        <f t="shared" si="6"/>
        <v>0</v>
      </c>
    </row>
    <row r="312" spans="1:8" ht="22.5" x14ac:dyDescent="0.2">
      <c r="A312" s="40" t="s">
        <v>1296</v>
      </c>
      <c r="B312" s="223"/>
      <c r="C312" s="30"/>
      <c r="D312" s="41" t="s">
        <v>1297</v>
      </c>
      <c r="E312" s="42" t="s">
        <v>36</v>
      </c>
      <c r="F312" s="43">
        <v>1</v>
      </c>
      <c r="G312" s="51"/>
      <c r="H312" s="51">
        <f t="shared" si="6"/>
        <v>0</v>
      </c>
    </row>
    <row r="313" spans="1:8" x14ac:dyDescent="0.2">
      <c r="A313" s="40" t="s">
        <v>1298</v>
      </c>
      <c r="B313" s="223"/>
      <c r="C313" s="30"/>
      <c r="D313" s="41" t="s">
        <v>1188</v>
      </c>
      <c r="E313" s="42" t="s">
        <v>36</v>
      </c>
      <c r="F313" s="43">
        <v>1</v>
      </c>
      <c r="G313" s="51"/>
      <c r="H313" s="51">
        <f t="shared" si="6"/>
        <v>0</v>
      </c>
    </row>
    <row r="314" spans="1:8" x14ac:dyDescent="0.2">
      <c r="A314" s="38" t="s">
        <v>1900</v>
      </c>
      <c r="B314" s="223"/>
      <c r="C314" s="31"/>
      <c r="D314" s="39" t="s">
        <v>1299</v>
      </c>
      <c r="E314" s="38"/>
      <c r="F314" s="38"/>
      <c r="G314" s="52"/>
      <c r="H314" s="52"/>
    </row>
    <row r="315" spans="1:8" ht="33.75" x14ac:dyDescent="0.2">
      <c r="A315" s="40" t="s">
        <v>1300</v>
      </c>
      <c r="B315" s="223"/>
      <c r="C315" s="30"/>
      <c r="D315" s="41" t="s">
        <v>1266</v>
      </c>
      <c r="E315" s="42" t="s">
        <v>36</v>
      </c>
      <c r="F315" s="43">
        <v>1</v>
      </c>
      <c r="G315" s="51"/>
      <c r="H315" s="51">
        <f t="shared" si="6"/>
        <v>0</v>
      </c>
    </row>
    <row r="316" spans="1:8" ht="45" x14ac:dyDescent="0.2">
      <c r="A316" s="40" t="s">
        <v>1301</v>
      </c>
      <c r="B316" s="223"/>
      <c r="C316" s="30"/>
      <c r="D316" s="41" t="s">
        <v>1118</v>
      </c>
      <c r="E316" s="42" t="s">
        <v>37</v>
      </c>
      <c r="F316" s="43">
        <v>36.53</v>
      </c>
      <c r="G316" s="51"/>
      <c r="H316" s="51">
        <f t="shared" si="6"/>
        <v>0</v>
      </c>
    </row>
    <row r="317" spans="1:8" x14ac:dyDescent="0.2">
      <c r="A317" s="40" t="s">
        <v>1302</v>
      </c>
      <c r="B317" s="223"/>
      <c r="C317" s="30"/>
      <c r="D317" s="41" t="s">
        <v>1241</v>
      </c>
      <c r="E317" s="42" t="s">
        <v>36</v>
      </c>
      <c r="F317" s="43">
        <v>1</v>
      </c>
      <c r="G317" s="51"/>
      <c r="H317" s="51">
        <f t="shared" si="6"/>
        <v>0</v>
      </c>
    </row>
    <row r="318" spans="1:8" x14ac:dyDescent="0.2">
      <c r="A318" s="40" t="s">
        <v>1303</v>
      </c>
      <c r="B318" s="223"/>
      <c r="C318" s="30"/>
      <c r="D318" s="41" t="s">
        <v>1137</v>
      </c>
      <c r="E318" s="42" t="s">
        <v>36</v>
      </c>
      <c r="F318" s="43">
        <v>5</v>
      </c>
      <c r="G318" s="51"/>
      <c r="H318" s="51">
        <f t="shared" si="6"/>
        <v>0</v>
      </c>
    </row>
    <row r="319" spans="1:8" ht="22.5" x14ac:dyDescent="0.2">
      <c r="A319" s="40" t="s">
        <v>1304</v>
      </c>
      <c r="B319" s="223"/>
      <c r="C319" s="30"/>
      <c r="D319" s="41" t="s">
        <v>1280</v>
      </c>
      <c r="E319" s="42" t="s">
        <v>33</v>
      </c>
      <c r="F319" s="43">
        <v>2</v>
      </c>
      <c r="G319" s="51"/>
      <c r="H319" s="51">
        <f t="shared" si="6"/>
        <v>0</v>
      </c>
    </row>
    <row r="320" spans="1:8" ht="22.5" x14ac:dyDescent="0.2">
      <c r="A320" s="40" t="s">
        <v>1305</v>
      </c>
      <c r="B320" s="223"/>
      <c r="C320" s="30"/>
      <c r="D320" s="41" t="s">
        <v>1297</v>
      </c>
      <c r="E320" s="42" t="s">
        <v>36</v>
      </c>
      <c r="F320" s="43">
        <v>1</v>
      </c>
      <c r="G320" s="51"/>
      <c r="H320" s="51">
        <f t="shared" si="6"/>
        <v>0</v>
      </c>
    </row>
    <row r="321" spans="1:8" x14ac:dyDescent="0.2">
      <c r="A321" s="40" t="s">
        <v>1306</v>
      </c>
      <c r="B321" s="223"/>
      <c r="C321" s="30"/>
      <c r="D321" s="41" t="s">
        <v>1161</v>
      </c>
      <c r="E321" s="42" t="s">
        <v>36</v>
      </c>
      <c r="F321" s="43">
        <v>7</v>
      </c>
      <c r="G321" s="51"/>
      <c r="H321" s="51">
        <f t="shared" si="6"/>
        <v>0</v>
      </c>
    </row>
    <row r="322" spans="1:8" x14ac:dyDescent="0.2">
      <c r="A322" s="40" t="s">
        <v>1307</v>
      </c>
      <c r="B322" s="223"/>
      <c r="C322" s="30"/>
      <c r="D322" s="41" t="s">
        <v>1247</v>
      </c>
      <c r="E322" s="42" t="s">
        <v>33</v>
      </c>
      <c r="F322" s="43">
        <v>8</v>
      </c>
      <c r="G322" s="51"/>
      <c r="H322" s="51">
        <f t="shared" si="6"/>
        <v>0</v>
      </c>
    </row>
    <row r="323" spans="1:8" ht="22.5" x14ac:dyDescent="0.2">
      <c r="A323" s="40" t="s">
        <v>1308</v>
      </c>
      <c r="B323" s="223"/>
      <c r="C323" s="30"/>
      <c r="D323" s="41" t="s">
        <v>1309</v>
      </c>
      <c r="E323" s="42" t="s">
        <v>33</v>
      </c>
      <c r="F323" s="43">
        <v>1</v>
      </c>
      <c r="G323" s="51"/>
      <c r="H323" s="51">
        <f t="shared" si="6"/>
        <v>0</v>
      </c>
    </row>
    <row r="324" spans="1:8" x14ac:dyDescent="0.2">
      <c r="A324" s="38" t="s">
        <v>1901</v>
      </c>
      <c r="B324" s="223"/>
      <c r="C324" s="31"/>
      <c r="D324" s="39" t="s">
        <v>1310</v>
      </c>
      <c r="E324" s="38"/>
      <c r="F324" s="38"/>
      <c r="G324" s="52"/>
      <c r="H324" s="52"/>
    </row>
    <row r="325" spans="1:8" ht="33.75" x14ac:dyDescent="0.2">
      <c r="A325" s="40" t="s">
        <v>1311</v>
      </c>
      <c r="B325" s="223"/>
      <c r="C325" s="30"/>
      <c r="D325" s="41" t="s">
        <v>1266</v>
      </c>
      <c r="E325" s="42" t="s">
        <v>36</v>
      </c>
      <c r="F325" s="43">
        <v>1</v>
      </c>
      <c r="G325" s="51"/>
      <c r="H325" s="51">
        <f t="shared" si="6"/>
        <v>0</v>
      </c>
    </row>
    <row r="326" spans="1:8" ht="45" x14ac:dyDescent="0.2">
      <c r="A326" s="40" t="s">
        <v>1312</v>
      </c>
      <c r="B326" s="223"/>
      <c r="C326" s="30"/>
      <c r="D326" s="41" t="s">
        <v>1118</v>
      </c>
      <c r="E326" s="42" t="s">
        <v>37</v>
      </c>
      <c r="F326" s="43">
        <v>25.38</v>
      </c>
      <c r="G326" s="51"/>
      <c r="H326" s="51">
        <f t="shared" si="6"/>
        <v>0</v>
      </c>
    </row>
    <row r="327" spans="1:8" x14ac:dyDescent="0.2">
      <c r="A327" s="40" t="s">
        <v>1313</v>
      </c>
      <c r="B327" s="223"/>
      <c r="C327" s="30"/>
      <c r="D327" s="41" t="s">
        <v>1247</v>
      </c>
      <c r="E327" s="42" t="s">
        <v>33</v>
      </c>
      <c r="F327" s="43">
        <v>10</v>
      </c>
      <c r="G327" s="51"/>
      <c r="H327" s="51">
        <f t="shared" si="6"/>
        <v>0</v>
      </c>
    </row>
    <row r="328" spans="1:8" ht="22.5" x14ac:dyDescent="0.2">
      <c r="A328" s="40" t="s">
        <v>1314</v>
      </c>
      <c r="B328" s="223"/>
      <c r="C328" s="30"/>
      <c r="D328" s="41" t="s">
        <v>1295</v>
      </c>
      <c r="E328" s="42" t="s">
        <v>36</v>
      </c>
      <c r="F328" s="43">
        <v>1</v>
      </c>
      <c r="G328" s="51"/>
      <c r="H328" s="51">
        <f t="shared" si="6"/>
        <v>0</v>
      </c>
    </row>
    <row r="329" spans="1:8" x14ac:dyDescent="0.2">
      <c r="A329" s="40" t="s">
        <v>1315</v>
      </c>
      <c r="B329" s="223"/>
      <c r="C329" s="30"/>
      <c r="D329" s="41" t="s">
        <v>1241</v>
      </c>
      <c r="E329" s="42" t="s">
        <v>36</v>
      </c>
      <c r="F329" s="43">
        <v>12</v>
      </c>
      <c r="G329" s="51"/>
      <c r="H329" s="51">
        <f t="shared" si="6"/>
        <v>0</v>
      </c>
    </row>
    <row r="330" spans="1:8" x14ac:dyDescent="0.2">
      <c r="A330" s="40" t="s">
        <v>1316</v>
      </c>
      <c r="B330" s="223"/>
      <c r="C330" s="30"/>
      <c r="D330" s="41" t="s">
        <v>1137</v>
      </c>
      <c r="E330" s="42" t="s">
        <v>36</v>
      </c>
      <c r="F330" s="43">
        <v>2</v>
      </c>
      <c r="G330" s="51"/>
      <c r="H330" s="51">
        <f t="shared" si="6"/>
        <v>0</v>
      </c>
    </row>
    <row r="331" spans="1:8" x14ac:dyDescent="0.2">
      <c r="A331" s="38" t="s">
        <v>1902</v>
      </c>
      <c r="B331" s="223"/>
      <c r="C331" s="31"/>
      <c r="D331" s="39" t="s">
        <v>1317</v>
      </c>
      <c r="E331" s="38"/>
      <c r="F331" s="38"/>
      <c r="G331" s="52"/>
      <c r="H331" s="52"/>
    </row>
    <row r="332" spans="1:8" ht="33.75" x14ac:dyDescent="0.2">
      <c r="A332" s="40" t="s">
        <v>1318</v>
      </c>
      <c r="B332" s="223"/>
      <c r="C332" s="30"/>
      <c r="D332" s="41" t="s">
        <v>1319</v>
      </c>
      <c r="E332" s="42" t="s">
        <v>36</v>
      </c>
      <c r="F332" s="43">
        <v>1</v>
      </c>
      <c r="G332" s="51"/>
      <c r="H332" s="51">
        <f t="shared" si="6"/>
        <v>0</v>
      </c>
    </row>
    <row r="333" spans="1:8" ht="45" x14ac:dyDescent="0.2">
      <c r="A333" s="40" t="s">
        <v>1320</v>
      </c>
      <c r="B333" s="223"/>
      <c r="C333" s="30"/>
      <c r="D333" s="41" t="s">
        <v>1118</v>
      </c>
      <c r="E333" s="42" t="s">
        <v>37</v>
      </c>
      <c r="F333" s="43">
        <v>3.17</v>
      </c>
      <c r="G333" s="51"/>
      <c r="H333" s="51">
        <f t="shared" si="6"/>
        <v>0</v>
      </c>
    </row>
    <row r="334" spans="1:8" x14ac:dyDescent="0.2">
      <c r="A334" s="40" t="s">
        <v>1321</v>
      </c>
      <c r="B334" s="223"/>
      <c r="C334" s="30"/>
      <c r="D334" s="41" t="s">
        <v>1241</v>
      </c>
      <c r="E334" s="42" t="s">
        <v>36</v>
      </c>
      <c r="F334" s="43">
        <v>5</v>
      </c>
      <c r="G334" s="51"/>
      <c r="H334" s="51">
        <f t="shared" si="6"/>
        <v>0</v>
      </c>
    </row>
    <row r="335" spans="1:8" x14ac:dyDescent="0.2">
      <c r="A335" s="40" t="s">
        <v>1322</v>
      </c>
      <c r="B335" s="223"/>
      <c r="C335" s="30"/>
      <c r="D335" s="41" t="s">
        <v>1323</v>
      </c>
      <c r="E335" s="42" t="s">
        <v>33</v>
      </c>
      <c r="F335" s="43">
        <v>2</v>
      </c>
      <c r="G335" s="51"/>
      <c r="H335" s="51">
        <f t="shared" si="6"/>
        <v>0</v>
      </c>
    </row>
    <row r="336" spans="1:8" x14ac:dyDescent="0.2">
      <c r="A336" s="40" t="s">
        <v>1324</v>
      </c>
      <c r="B336" s="223"/>
      <c r="C336" s="30"/>
      <c r="D336" s="41" t="s">
        <v>1325</v>
      </c>
      <c r="E336" s="42" t="s">
        <v>36</v>
      </c>
      <c r="F336" s="43">
        <v>3</v>
      </c>
      <c r="G336" s="51"/>
      <c r="H336" s="51">
        <f t="shared" si="6"/>
        <v>0</v>
      </c>
    </row>
    <row r="337" spans="1:8" x14ac:dyDescent="0.2">
      <c r="A337" s="38" t="s">
        <v>1903</v>
      </c>
      <c r="B337" s="223"/>
      <c r="C337" s="31"/>
      <c r="D337" s="39" t="s">
        <v>1326</v>
      </c>
      <c r="E337" s="38"/>
      <c r="F337" s="38"/>
      <c r="G337" s="52"/>
      <c r="H337" s="52"/>
    </row>
    <row r="338" spans="1:8" ht="22.5" x14ac:dyDescent="0.2">
      <c r="A338" s="40" t="s">
        <v>1327</v>
      </c>
      <c r="B338" s="223"/>
      <c r="C338" s="30"/>
      <c r="D338" s="41" t="s">
        <v>1328</v>
      </c>
      <c r="E338" s="42" t="s">
        <v>36</v>
      </c>
      <c r="F338" s="43">
        <v>1</v>
      </c>
      <c r="G338" s="51"/>
      <c r="H338" s="51">
        <f t="shared" si="6"/>
        <v>0</v>
      </c>
    </row>
    <row r="339" spans="1:8" ht="45" x14ac:dyDescent="0.2">
      <c r="A339" s="40" t="s">
        <v>1329</v>
      </c>
      <c r="B339" s="223"/>
      <c r="C339" s="30"/>
      <c r="D339" s="41" t="s">
        <v>1118</v>
      </c>
      <c r="E339" s="42" t="s">
        <v>37</v>
      </c>
      <c r="F339" s="43">
        <v>2.89</v>
      </c>
      <c r="G339" s="51"/>
      <c r="H339" s="51">
        <f t="shared" si="6"/>
        <v>0</v>
      </c>
    </row>
    <row r="340" spans="1:8" x14ac:dyDescent="0.2">
      <c r="A340" s="40" t="s">
        <v>1330</v>
      </c>
      <c r="B340" s="223"/>
      <c r="C340" s="30"/>
      <c r="D340" s="41" t="s">
        <v>1331</v>
      </c>
      <c r="E340" s="42" t="s">
        <v>36</v>
      </c>
      <c r="F340" s="43">
        <v>1</v>
      </c>
      <c r="G340" s="51"/>
      <c r="H340" s="51">
        <f t="shared" si="6"/>
        <v>0</v>
      </c>
    </row>
    <row r="341" spans="1:8" x14ac:dyDescent="0.2">
      <c r="A341" s="38" t="s">
        <v>1904</v>
      </c>
      <c r="B341" s="223"/>
      <c r="C341" s="31"/>
      <c r="D341" s="39" t="s">
        <v>1332</v>
      </c>
      <c r="E341" s="38"/>
      <c r="F341" s="38"/>
      <c r="G341" s="52"/>
      <c r="H341" s="52"/>
    </row>
    <row r="342" spans="1:8" ht="22.5" x14ac:dyDescent="0.2">
      <c r="A342" s="40" t="s">
        <v>1333</v>
      </c>
      <c r="B342" s="223"/>
      <c r="C342" s="30"/>
      <c r="D342" s="41" t="s">
        <v>1328</v>
      </c>
      <c r="E342" s="42" t="s">
        <v>36</v>
      </c>
      <c r="F342" s="43">
        <v>1</v>
      </c>
      <c r="G342" s="51"/>
      <c r="H342" s="51">
        <f t="shared" si="6"/>
        <v>0</v>
      </c>
    </row>
    <row r="343" spans="1:8" ht="45" x14ac:dyDescent="0.2">
      <c r="A343" s="40" t="s">
        <v>1334</v>
      </c>
      <c r="B343" s="223"/>
      <c r="C343" s="30"/>
      <c r="D343" s="41" t="s">
        <v>1118</v>
      </c>
      <c r="E343" s="42" t="s">
        <v>37</v>
      </c>
      <c r="F343" s="43">
        <v>3.06</v>
      </c>
      <c r="G343" s="51"/>
      <c r="H343" s="51">
        <f t="shared" si="6"/>
        <v>0</v>
      </c>
    </row>
    <row r="344" spans="1:8" x14ac:dyDescent="0.2">
      <c r="A344" s="40" t="s">
        <v>1335</v>
      </c>
      <c r="B344" s="223"/>
      <c r="C344" s="30"/>
      <c r="D344" s="41" t="s">
        <v>1331</v>
      </c>
      <c r="E344" s="42" t="s">
        <v>36</v>
      </c>
      <c r="F344" s="43">
        <v>1</v>
      </c>
      <c r="G344" s="51"/>
      <c r="H344" s="51">
        <f t="shared" si="6"/>
        <v>0</v>
      </c>
    </row>
    <row r="345" spans="1:8" x14ac:dyDescent="0.2">
      <c r="A345" s="38" t="s">
        <v>1905</v>
      </c>
      <c r="B345" s="223"/>
      <c r="C345" s="31"/>
      <c r="D345" s="39" t="s">
        <v>1336</v>
      </c>
      <c r="E345" s="38"/>
      <c r="F345" s="38"/>
      <c r="G345" s="52"/>
      <c r="H345" s="52"/>
    </row>
    <row r="346" spans="1:8" ht="33.75" x14ac:dyDescent="0.2">
      <c r="A346" s="40" t="s">
        <v>1337</v>
      </c>
      <c r="B346" s="223"/>
      <c r="C346" s="30"/>
      <c r="D346" s="41" t="s">
        <v>1266</v>
      </c>
      <c r="E346" s="42" t="s">
        <v>36</v>
      </c>
      <c r="F346" s="43">
        <v>1</v>
      </c>
      <c r="G346" s="51"/>
      <c r="H346" s="51">
        <f t="shared" si="6"/>
        <v>0</v>
      </c>
    </row>
    <row r="347" spans="1:8" ht="45" x14ac:dyDescent="0.2">
      <c r="A347" s="40" t="s">
        <v>1338</v>
      </c>
      <c r="B347" s="223"/>
      <c r="C347" s="30"/>
      <c r="D347" s="41" t="s">
        <v>1118</v>
      </c>
      <c r="E347" s="42" t="s">
        <v>37</v>
      </c>
      <c r="F347" s="43">
        <v>6.53</v>
      </c>
      <c r="G347" s="51"/>
      <c r="H347" s="51">
        <f t="shared" si="6"/>
        <v>0</v>
      </c>
    </row>
    <row r="348" spans="1:8" ht="22.5" x14ac:dyDescent="0.2">
      <c r="A348" s="40" t="s">
        <v>1339</v>
      </c>
      <c r="B348" s="223"/>
      <c r="C348" s="30"/>
      <c r="D348" s="41" t="s">
        <v>1295</v>
      </c>
      <c r="E348" s="42" t="s">
        <v>36</v>
      </c>
      <c r="F348" s="43">
        <v>1</v>
      </c>
      <c r="G348" s="51"/>
      <c r="H348" s="51">
        <f t="shared" si="6"/>
        <v>0</v>
      </c>
    </row>
    <row r="349" spans="1:8" x14ac:dyDescent="0.2">
      <c r="A349" s="40" t="s">
        <v>1340</v>
      </c>
      <c r="B349" s="223"/>
      <c r="C349" s="30"/>
      <c r="D349" s="41" t="s">
        <v>1137</v>
      </c>
      <c r="E349" s="42" t="s">
        <v>36</v>
      </c>
      <c r="F349" s="43">
        <v>3</v>
      </c>
      <c r="G349" s="51"/>
      <c r="H349" s="51">
        <f t="shared" si="6"/>
        <v>0</v>
      </c>
    </row>
    <row r="350" spans="1:8" x14ac:dyDescent="0.2">
      <c r="A350" s="40" t="s">
        <v>1341</v>
      </c>
      <c r="B350" s="223"/>
      <c r="C350" s="30"/>
      <c r="D350" s="41" t="s">
        <v>1188</v>
      </c>
      <c r="E350" s="42" t="s">
        <v>36</v>
      </c>
      <c r="F350" s="43">
        <v>1</v>
      </c>
      <c r="G350" s="51"/>
      <c r="H350" s="51">
        <f t="shared" si="6"/>
        <v>0</v>
      </c>
    </row>
    <row r="351" spans="1:8" x14ac:dyDescent="0.2">
      <c r="A351" s="38" t="s">
        <v>1906</v>
      </c>
      <c r="B351" s="223"/>
      <c r="C351" s="31"/>
      <c r="D351" s="39" t="s">
        <v>1342</v>
      </c>
      <c r="E351" s="38"/>
      <c r="F351" s="38"/>
      <c r="G351" s="52"/>
      <c r="H351" s="52"/>
    </row>
    <row r="352" spans="1:8" ht="33.75" x14ac:dyDescent="0.2">
      <c r="A352" s="40" t="s">
        <v>1343</v>
      </c>
      <c r="B352" s="223"/>
      <c r="C352" s="30"/>
      <c r="D352" s="41" t="s">
        <v>1344</v>
      </c>
      <c r="E352" s="42" t="s">
        <v>36</v>
      </c>
      <c r="F352" s="43">
        <v>1</v>
      </c>
      <c r="G352" s="51"/>
      <c r="H352" s="51">
        <f t="shared" si="6"/>
        <v>0</v>
      </c>
    </row>
    <row r="353" spans="1:8" ht="45" x14ac:dyDescent="0.2">
      <c r="A353" s="40" t="s">
        <v>1345</v>
      </c>
      <c r="B353" s="223"/>
      <c r="C353" s="30"/>
      <c r="D353" s="41" t="s">
        <v>1118</v>
      </c>
      <c r="E353" s="42" t="s">
        <v>37</v>
      </c>
      <c r="F353" s="43">
        <v>25.83</v>
      </c>
      <c r="G353" s="51"/>
      <c r="H353" s="51">
        <f t="shared" si="6"/>
        <v>0</v>
      </c>
    </row>
    <row r="354" spans="1:8" ht="33.75" x14ac:dyDescent="0.2">
      <c r="A354" s="40" t="s">
        <v>1346</v>
      </c>
      <c r="B354" s="223"/>
      <c r="C354" s="30"/>
      <c r="D354" s="41" t="s">
        <v>1117</v>
      </c>
      <c r="E354" s="42" t="s">
        <v>37</v>
      </c>
      <c r="F354" s="43">
        <v>1.51</v>
      </c>
      <c r="G354" s="51"/>
      <c r="H354" s="51">
        <f t="shared" si="6"/>
        <v>0</v>
      </c>
    </row>
    <row r="355" spans="1:8" x14ac:dyDescent="0.2">
      <c r="A355" s="40" t="s">
        <v>1347</v>
      </c>
      <c r="B355" s="223"/>
      <c r="C355" s="30"/>
      <c r="D355" s="41" t="s">
        <v>1137</v>
      </c>
      <c r="E355" s="42" t="s">
        <v>36</v>
      </c>
      <c r="F355" s="43">
        <v>5</v>
      </c>
      <c r="G355" s="51"/>
      <c r="H355" s="51">
        <f t="shared" si="6"/>
        <v>0</v>
      </c>
    </row>
    <row r="356" spans="1:8" x14ac:dyDescent="0.2">
      <c r="A356" s="40" t="s">
        <v>1348</v>
      </c>
      <c r="B356" s="223"/>
      <c r="C356" s="30"/>
      <c r="D356" s="41" t="s">
        <v>1349</v>
      </c>
      <c r="E356" s="42" t="s">
        <v>36</v>
      </c>
      <c r="F356" s="43">
        <v>1</v>
      </c>
      <c r="G356" s="51"/>
      <c r="H356" s="51">
        <f t="shared" si="6"/>
        <v>0</v>
      </c>
    </row>
    <row r="357" spans="1:8" ht="22.5" x14ac:dyDescent="0.2">
      <c r="A357" s="40" t="s">
        <v>1350</v>
      </c>
      <c r="B357" s="223"/>
      <c r="C357" s="30"/>
      <c r="D357" s="41" t="s">
        <v>1175</v>
      </c>
      <c r="E357" s="42" t="s">
        <v>33</v>
      </c>
      <c r="F357" s="43">
        <v>4</v>
      </c>
      <c r="G357" s="51"/>
      <c r="H357" s="51">
        <f t="shared" si="6"/>
        <v>0</v>
      </c>
    </row>
    <row r="358" spans="1:8" ht="22.5" x14ac:dyDescent="0.2">
      <c r="A358" s="40" t="s">
        <v>1351</v>
      </c>
      <c r="B358" s="223"/>
      <c r="C358" s="30"/>
      <c r="D358" s="41" t="s">
        <v>1352</v>
      </c>
      <c r="E358" s="42" t="s">
        <v>36</v>
      </c>
      <c r="F358" s="43">
        <v>1</v>
      </c>
      <c r="G358" s="51"/>
      <c r="H358" s="51">
        <f t="shared" si="6"/>
        <v>0</v>
      </c>
    </row>
    <row r="359" spans="1:8" x14ac:dyDescent="0.2">
      <c r="A359" s="38" t="s">
        <v>1907</v>
      </c>
      <c r="B359" s="223"/>
      <c r="C359" s="31"/>
      <c r="D359" s="39" t="s">
        <v>1353</v>
      </c>
      <c r="E359" s="38"/>
      <c r="F359" s="38"/>
      <c r="G359" s="52"/>
      <c r="H359" s="52"/>
    </row>
    <row r="360" spans="1:8" ht="33.75" x14ac:dyDescent="0.2">
      <c r="A360" s="40" t="s">
        <v>1354</v>
      </c>
      <c r="B360" s="223"/>
      <c r="C360" s="30"/>
      <c r="D360" s="41" t="s">
        <v>1355</v>
      </c>
      <c r="E360" s="42" t="s">
        <v>36</v>
      </c>
      <c r="F360" s="43">
        <v>1</v>
      </c>
      <c r="G360" s="51"/>
      <c r="H360" s="51">
        <f t="shared" si="6"/>
        <v>0</v>
      </c>
    </row>
    <row r="361" spans="1:8" ht="45" x14ac:dyDescent="0.2">
      <c r="A361" s="40" t="s">
        <v>1356</v>
      </c>
      <c r="B361" s="223"/>
      <c r="C361" s="30"/>
      <c r="D361" s="41" t="s">
        <v>1118</v>
      </c>
      <c r="E361" s="42" t="s">
        <v>37</v>
      </c>
      <c r="F361" s="43">
        <v>0.74</v>
      </c>
      <c r="G361" s="51"/>
      <c r="H361" s="51">
        <f t="shared" si="6"/>
        <v>0</v>
      </c>
    </row>
    <row r="362" spans="1:8" x14ac:dyDescent="0.2">
      <c r="A362" s="40" t="s">
        <v>1357</v>
      </c>
      <c r="B362" s="223"/>
      <c r="C362" s="30"/>
      <c r="D362" s="41" t="s">
        <v>1358</v>
      </c>
      <c r="E362" s="42" t="s">
        <v>36</v>
      </c>
      <c r="F362" s="43">
        <v>1</v>
      </c>
      <c r="G362" s="51"/>
      <c r="H362" s="51">
        <f t="shared" si="6"/>
        <v>0</v>
      </c>
    </row>
    <row r="363" spans="1:8" x14ac:dyDescent="0.2">
      <c r="A363" s="38" t="s">
        <v>1908</v>
      </c>
      <c r="B363" s="223"/>
      <c r="C363" s="31"/>
      <c r="D363" s="39" t="s">
        <v>1359</v>
      </c>
      <c r="E363" s="38"/>
      <c r="F363" s="38"/>
      <c r="G363" s="52"/>
      <c r="H363" s="52"/>
    </row>
    <row r="364" spans="1:8" ht="33.75" x14ac:dyDescent="0.2">
      <c r="A364" s="40" t="s">
        <v>1360</v>
      </c>
      <c r="B364" s="223"/>
      <c r="C364" s="30"/>
      <c r="D364" s="41" t="s">
        <v>1355</v>
      </c>
      <c r="E364" s="42" t="s">
        <v>36</v>
      </c>
      <c r="F364" s="43">
        <v>1</v>
      </c>
      <c r="G364" s="51"/>
      <c r="H364" s="51">
        <f t="shared" si="6"/>
        <v>0</v>
      </c>
    </row>
    <row r="365" spans="1:8" ht="45" x14ac:dyDescent="0.2">
      <c r="A365" s="40" t="s">
        <v>1361</v>
      </c>
      <c r="B365" s="223"/>
      <c r="C365" s="30"/>
      <c r="D365" s="41" t="s">
        <v>1118</v>
      </c>
      <c r="E365" s="42" t="s">
        <v>37</v>
      </c>
      <c r="F365" s="43">
        <v>0.74</v>
      </c>
      <c r="G365" s="51"/>
      <c r="H365" s="51">
        <f t="shared" si="6"/>
        <v>0</v>
      </c>
    </row>
    <row r="366" spans="1:8" x14ac:dyDescent="0.2">
      <c r="A366" s="40" t="s">
        <v>1362</v>
      </c>
      <c r="B366" s="223"/>
      <c r="C366" s="30"/>
      <c r="D366" s="41" t="s">
        <v>1358</v>
      </c>
      <c r="E366" s="42" t="s">
        <v>36</v>
      </c>
      <c r="F366" s="43">
        <v>1</v>
      </c>
      <c r="G366" s="51"/>
      <c r="H366" s="51">
        <f t="shared" ref="H366:H376" si="7">F366*G366</f>
        <v>0</v>
      </c>
    </row>
    <row r="367" spans="1:8" x14ac:dyDescent="0.2">
      <c r="A367" s="38" t="s">
        <v>1909</v>
      </c>
      <c r="B367" s="223"/>
      <c r="C367" s="31"/>
      <c r="D367" s="39" t="s">
        <v>1363</v>
      </c>
      <c r="E367" s="38"/>
      <c r="F367" s="38"/>
      <c r="G367" s="52"/>
      <c r="H367" s="52"/>
    </row>
    <row r="368" spans="1:8" x14ac:dyDescent="0.2">
      <c r="A368" s="40" t="s">
        <v>1364</v>
      </c>
      <c r="B368" s="223"/>
      <c r="C368" s="30"/>
      <c r="D368" s="41" t="s">
        <v>1365</v>
      </c>
      <c r="E368" s="42" t="s">
        <v>37</v>
      </c>
      <c r="F368" s="43">
        <v>50</v>
      </c>
      <c r="G368" s="51"/>
      <c r="H368" s="51">
        <f t="shared" si="7"/>
        <v>0</v>
      </c>
    </row>
    <row r="369" spans="1:8" ht="33.75" x14ac:dyDescent="0.2">
      <c r="A369" s="40" t="s">
        <v>1366</v>
      </c>
      <c r="B369" s="223"/>
      <c r="C369" s="30"/>
      <c r="D369" s="41" t="s">
        <v>1367</v>
      </c>
      <c r="E369" s="42" t="s">
        <v>37</v>
      </c>
      <c r="F369" s="43">
        <v>550</v>
      </c>
      <c r="G369" s="51"/>
      <c r="H369" s="51">
        <f t="shared" si="7"/>
        <v>0</v>
      </c>
    </row>
    <row r="370" spans="1:8" x14ac:dyDescent="0.2">
      <c r="A370" s="40" t="s">
        <v>1368</v>
      </c>
      <c r="B370" s="223"/>
      <c r="C370" s="30"/>
      <c r="D370" s="41" t="s">
        <v>1369</v>
      </c>
      <c r="E370" s="42" t="s">
        <v>37</v>
      </c>
      <c r="F370" s="43">
        <v>2300</v>
      </c>
      <c r="G370" s="51"/>
      <c r="H370" s="51">
        <f t="shared" si="7"/>
        <v>0</v>
      </c>
    </row>
    <row r="371" spans="1:8" ht="45" x14ac:dyDescent="0.2">
      <c r="A371" s="40" t="s">
        <v>1370</v>
      </c>
      <c r="B371" s="223"/>
      <c r="C371" s="30"/>
      <c r="D371" s="41" t="s">
        <v>1371</v>
      </c>
      <c r="E371" s="42" t="s">
        <v>37</v>
      </c>
      <c r="F371" s="43">
        <v>600</v>
      </c>
      <c r="G371" s="51"/>
      <c r="H371" s="51">
        <f t="shared" si="7"/>
        <v>0</v>
      </c>
    </row>
    <row r="372" spans="1:8" ht="22.5" x14ac:dyDescent="0.2">
      <c r="A372" s="40" t="s">
        <v>1372</v>
      </c>
      <c r="B372" s="223"/>
      <c r="C372" s="30"/>
      <c r="D372" s="41" t="s">
        <v>1373</v>
      </c>
      <c r="E372" s="42" t="s">
        <v>37</v>
      </c>
      <c r="F372" s="43">
        <v>10</v>
      </c>
      <c r="G372" s="51"/>
      <c r="H372" s="51">
        <f t="shared" si="7"/>
        <v>0</v>
      </c>
    </row>
    <row r="373" spans="1:8" ht="22.5" x14ac:dyDescent="0.2">
      <c r="A373" s="40" t="s">
        <v>1374</v>
      </c>
      <c r="B373" s="223"/>
      <c r="C373" s="30"/>
      <c r="D373" s="41" t="s">
        <v>1375</v>
      </c>
      <c r="E373" s="42" t="s">
        <v>24</v>
      </c>
      <c r="F373" s="43">
        <v>40</v>
      </c>
      <c r="G373" s="51"/>
      <c r="H373" s="51">
        <f t="shared" si="7"/>
        <v>0</v>
      </c>
    </row>
    <row r="374" spans="1:8" ht="22.5" x14ac:dyDescent="0.2">
      <c r="A374" s="40" t="s">
        <v>1376</v>
      </c>
      <c r="B374" s="223"/>
      <c r="C374" s="30"/>
      <c r="D374" s="41" t="s">
        <v>1377</v>
      </c>
      <c r="E374" s="42" t="s">
        <v>24</v>
      </c>
      <c r="F374" s="43">
        <v>40</v>
      </c>
      <c r="G374" s="51"/>
      <c r="H374" s="51">
        <f t="shared" si="7"/>
        <v>0</v>
      </c>
    </row>
    <row r="375" spans="1:8" x14ac:dyDescent="0.2">
      <c r="A375" s="40" t="s">
        <v>1378</v>
      </c>
      <c r="B375" s="223"/>
      <c r="C375" s="30"/>
      <c r="D375" s="41" t="s">
        <v>1379</v>
      </c>
      <c r="E375" s="42" t="s">
        <v>1380</v>
      </c>
      <c r="F375" s="43">
        <v>50</v>
      </c>
      <c r="G375" s="51"/>
      <c r="H375" s="51">
        <f t="shared" si="7"/>
        <v>0</v>
      </c>
    </row>
    <row r="376" spans="1:8" ht="22.5" x14ac:dyDescent="0.2">
      <c r="A376" s="40" t="s">
        <v>1381</v>
      </c>
      <c r="B376" s="224"/>
      <c r="C376" s="30"/>
      <c r="D376" s="41" t="s">
        <v>1382</v>
      </c>
      <c r="E376" s="42" t="s">
        <v>25</v>
      </c>
      <c r="F376" s="43">
        <v>1</v>
      </c>
      <c r="G376" s="51"/>
      <c r="H376" s="51">
        <f t="shared" si="7"/>
        <v>0</v>
      </c>
    </row>
    <row r="377" spans="1:8" x14ac:dyDescent="0.2">
      <c r="A377" s="203" t="s">
        <v>1934</v>
      </c>
      <c r="B377" s="204"/>
      <c r="C377" s="204"/>
      <c r="D377" s="204"/>
      <c r="E377" s="204"/>
      <c r="F377" s="204"/>
      <c r="G377" s="204"/>
      <c r="H377" s="15">
        <f>SUM(H85:H376)</f>
        <v>0</v>
      </c>
    </row>
    <row r="378" spans="1:8" x14ac:dyDescent="0.2">
      <c r="A378" s="203" t="s">
        <v>2087</v>
      </c>
      <c r="B378" s="204"/>
      <c r="C378" s="204"/>
      <c r="D378" s="204"/>
      <c r="E378" s="204"/>
      <c r="F378" s="204"/>
      <c r="G378" s="204"/>
      <c r="H378" s="15">
        <f>SUM(H82,H377)</f>
        <v>0</v>
      </c>
    </row>
    <row r="379" spans="1:8" x14ac:dyDescent="0.2">
      <c r="A379" s="5" t="s">
        <v>22</v>
      </c>
      <c r="B379" s="13"/>
      <c r="C379" s="23"/>
      <c r="D379" s="24"/>
      <c r="E379" s="17"/>
      <c r="F379" s="16"/>
      <c r="G379" s="14"/>
      <c r="H379" s="19"/>
    </row>
  </sheetData>
  <mergeCells count="12">
    <mergeCell ref="B84:B376"/>
    <mergeCell ref="A377:G377"/>
    <mergeCell ref="A378:G378"/>
    <mergeCell ref="A5:H5"/>
    <mergeCell ref="B8:B81"/>
    <mergeCell ref="A82:G82"/>
    <mergeCell ref="A4:H4"/>
    <mergeCell ref="A1:C1"/>
    <mergeCell ref="D1:E1"/>
    <mergeCell ref="F1:H1"/>
    <mergeCell ref="A2:H2"/>
    <mergeCell ref="A3:H3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40" zoomScaleNormal="100" zoomScaleSheetLayoutView="100" workbookViewId="0">
      <selection activeCell="D44" sqref="D44"/>
    </sheetView>
  </sheetViews>
  <sheetFormatPr defaultRowHeight="12.75" x14ac:dyDescent="0.2"/>
  <cols>
    <col min="1" max="1" width="6.7109375" customWidth="1"/>
    <col min="3" max="3" width="12.7109375" customWidth="1"/>
    <col min="4" max="4" width="32.5703125" customWidth="1"/>
    <col min="5" max="5" width="6.7109375" customWidth="1"/>
  </cols>
  <sheetData>
    <row r="1" spans="1:8" x14ac:dyDescent="0.2">
      <c r="A1" s="206" t="s">
        <v>2098</v>
      </c>
      <c r="B1" s="207"/>
      <c r="C1" s="207"/>
      <c r="D1" s="220"/>
      <c r="E1" s="220"/>
      <c r="F1" s="218" t="s">
        <v>2101</v>
      </c>
      <c r="G1" s="219"/>
      <c r="H1" s="219"/>
    </row>
    <row r="2" spans="1:8" ht="15.75" x14ac:dyDescent="0.2">
      <c r="A2" s="183" t="s">
        <v>1800</v>
      </c>
      <c r="B2" s="214"/>
      <c r="C2" s="214"/>
      <c r="D2" s="214"/>
      <c r="E2" s="214"/>
      <c r="F2" s="214"/>
      <c r="G2" s="215"/>
      <c r="H2" s="215"/>
    </row>
    <row r="3" spans="1:8" ht="15.75" x14ac:dyDescent="0.25">
      <c r="A3" s="183" t="s">
        <v>1418</v>
      </c>
      <c r="B3" s="183"/>
      <c r="C3" s="183"/>
      <c r="D3" s="183"/>
      <c r="E3" s="183"/>
      <c r="F3" s="183"/>
      <c r="G3" s="216"/>
      <c r="H3" s="216"/>
    </row>
    <row r="4" spans="1:8" ht="18" x14ac:dyDescent="0.2">
      <c r="A4" s="217"/>
      <c r="B4" s="217"/>
      <c r="C4" s="217"/>
      <c r="D4" s="217"/>
      <c r="E4" s="217"/>
      <c r="F4" s="217"/>
      <c r="G4" s="217"/>
      <c r="H4" s="217"/>
    </row>
    <row r="5" spans="1:8" x14ac:dyDescent="0.2">
      <c r="A5" s="228" t="s">
        <v>1868</v>
      </c>
      <c r="B5" s="229"/>
      <c r="C5" s="229"/>
      <c r="D5" s="229"/>
      <c r="E5" s="229"/>
      <c r="F5" s="229"/>
      <c r="G5" s="229"/>
      <c r="H5" s="230"/>
    </row>
    <row r="6" spans="1:8" ht="33.75" x14ac:dyDescent="0.2">
      <c r="A6" s="7" t="s">
        <v>44</v>
      </c>
      <c r="B6" s="6" t="s">
        <v>27</v>
      </c>
      <c r="C6" s="6" t="s">
        <v>45</v>
      </c>
      <c r="D6" s="6" t="s">
        <v>19</v>
      </c>
      <c r="E6" s="6" t="s">
        <v>20</v>
      </c>
      <c r="F6" s="6" t="s">
        <v>21</v>
      </c>
      <c r="G6" s="6" t="s">
        <v>23</v>
      </c>
      <c r="H6" s="6" t="s">
        <v>2092</v>
      </c>
    </row>
    <row r="7" spans="1:8" x14ac:dyDescent="0.2">
      <c r="A7" s="54">
        <v>6</v>
      </c>
      <c r="B7" s="72"/>
      <c r="C7" s="31"/>
      <c r="D7" s="39" t="s">
        <v>1423</v>
      </c>
      <c r="E7" s="33"/>
      <c r="F7" s="33"/>
      <c r="G7" s="35"/>
      <c r="H7" s="36"/>
    </row>
    <row r="8" spans="1:8" ht="12.75" customHeight="1" x14ac:dyDescent="0.2">
      <c r="A8" s="54" t="s">
        <v>1860</v>
      </c>
      <c r="B8" s="222" t="s">
        <v>1825</v>
      </c>
      <c r="C8" s="64" t="s">
        <v>1839</v>
      </c>
      <c r="D8" s="39" t="s">
        <v>577</v>
      </c>
      <c r="E8" s="33"/>
      <c r="F8" s="33"/>
      <c r="G8" s="35"/>
      <c r="H8" s="36"/>
    </row>
    <row r="9" spans="1:8" ht="56.25" x14ac:dyDescent="0.2">
      <c r="A9" s="28" t="s">
        <v>578</v>
      </c>
      <c r="B9" s="223"/>
      <c r="C9" s="30"/>
      <c r="D9" s="27" t="s">
        <v>579</v>
      </c>
      <c r="E9" s="28" t="s">
        <v>37</v>
      </c>
      <c r="F9" s="29">
        <v>1131.8432</v>
      </c>
      <c r="G9" s="34"/>
      <c r="H9" s="20">
        <f t="shared" ref="H9:H21" si="0">F9*G9</f>
        <v>0</v>
      </c>
    </row>
    <row r="10" spans="1:8" ht="56.25" x14ac:dyDescent="0.2">
      <c r="A10" s="28" t="s">
        <v>580</v>
      </c>
      <c r="B10" s="223"/>
      <c r="C10" s="30"/>
      <c r="D10" s="27" t="s">
        <v>581</v>
      </c>
      <c r="E10" s="28" t="s">
        <v>37</v>
      </c>
      <c r="F10" s="29">
        <v>612.00840000000005</v>
      </c>
      <c r="G10" s="34"/>
      <c r="H10" s="20">
        <f t="shared" si="0"/>
        <v>0</v>
      </c>
    </row>
    <row r="11" spans="1:8" ht="56.25" x14ac:dyDescent="0.2">
      <c r="A11" s="28" t="s">
        <v>582</v>
      </c>
      <c r="B11" s="223"/>
      <c r="C11" s="30"/>
      <c r="D11" s="27" t="s">
        <v>583</v>
      </c>
      <c r="E11" s="28" t="s">
        <v>37</v>
      </c>
      <c r="F11" s="29">
        <v>746.30160000000001</v>
      </c>
      <c r="G11" s="34"/>
      <c r="H11" s="20">
        <f t="shared" si="0"/>
        <v>0</v>
      </c>
    </row>
    <row r="12" spans="1:8" ht="78.75" x14ac:dyDescent="0.2">
      <c r="A12" s="28" t="s">
        <v>584</v>
      </c>
      <c r="B12" s="223"/>
      <c r="C12" s="30"/>
      <c r="D12" s="27" t="s">
        <v>585</v>
      </c>
      <c r="E12" s="28" t="s">
        <v>37</v>
      </c>
      <c r="F12" s="29">
        <v>493.86189999999999</v>
      </c>
      <c r="G12" s="34"/>
      <c r="H12" s="20">
        <f t="shared" si="0"/>
        <v>0</v>
      </c>
    </row>
    <row r="13" spans="1:8" ht="56.25" x14ac:dyDescent="0.2">
      <c r="A13" s="28" t="s">
        <v>586</v>
      </c>
      <c r="B13" s="223"/>
      <c r="C13" s="30"/>
      <c r="D13" s="27" t="s">
        <v>587</v>
      </c>
      <c r="E13" s="28" t="s">
        <v>37</v>
      </c>
      <c r="F13" s="29">
        <v>166.29939999999999</v>
      </c>
      <c r="G13" s="34"/>
      <c r="H13" s="20">
        <f t="shared" si="0"/>
        <v>0</v>
      </c>
    </row>
    <row r="14" spans="1:8" ht="56.25" x14ac:dyDescent="0.2">
      <c r="A14" s="28" t="s">
        <v>588</v>
      </c>
      <c r="B14" s="223"/>
      <c r="C14" s="30"/>
      <c r="D14" s="27" t="s">
        <v>589</v>
      </c>
      <c r="E14" s="28" t="s">
        <v>37</v>
      </c>
      <c r="F14" s="29">
        <v>118.309</v>
      </c>
      <c r="G14" s="34"/>
      <c r="H14" s="20">
        <f t="shared" si="0"/>
        <v>0</v>
      </c>
    </row>
    <row r="15" spans="1:8" ht="33.75" x14ac:dyDescent="0.2">
      <c r="A15" s="28" t="s">
        <v>590</v>
      </c>
      <c r="B15" s="223"/>
      <c r="C15" s="30"/>
      <c r="D15" s="27" t="s">
        <v>591</v>
      </c>
      <c r="E15" s="28" t="s">
        <v>37</v>
      </c>
      <c r="F15" s="29">
        <v>369.90660000000003</v>
      </c>
      <c r="G15" s="34"/>
      <c r="H15" s="20">
        <f t="shared" si="0"/>
        <v>0</v>
      </c>
    </row>
    <row r="16" spans="1:8" ht="45" x14ac:dyDescent="0.2">
      <c r="A16" s="28" t="s">
        <v>592</v>
      </c>
      <c r="B16" s="223"/>
      <c r="C16" s="30"/>
      <c r="D16" s="27" t="s">
        <v>593</v>
      </c>
      <c r="E16" s="28" t="s">
        <v>37</v>
      </c>
      <c r="F16" s="29">
        <v>33.596899999999998</v>
      </c>
      <c r="G16" s="34"/>
      <c r="H16" s="20">
        <f t="shared" si="0"/>
        <v>0</v>
      </c>
    </row>
    <row r="17" spans="1:8" ht="45" x14ac:dyDescent="0.2">
      <c r="A17" s="28" t="s">
        <v>594</v>
      </c>
      <c r="B17" s="223"/>
      <c r="C17" s="30"/>
      <c r="D17" s="27" t="s">
        <v>595</v>
      </c>
      <c r="E17" s="28" t="s">
        <v>37</v>
      </c>
      <c r="F17" s="29">
        <v>632.11</v>
      </c>
      <c r="G17" s="34"/>
      <c r="H17" s="20">
        <f t="shared" si="0"/>
        <v>0</v>
      </c>
    </row>
    <row r="18" spans="1:8" ht="22.5" x14ac:dyDescent="0.2">
      <c r="A18" s="28" t="s">
        <v>596</v>
      </c>
      <c r="B18" s="223"/>
      <c r="C18" s="30"/>
      <c r="D18" s="27" t="s">
        <v>597</v>
      </c>
      <c r="E18" s="28" t="s">
        <v>37</v>
      </c>
      <c r="F18" s="29">
        <v>79.53</v>
      </c>
      <c r="G18" s="34"/>
      <c r="H18" s="20">
        <f t="shared" si="0"/>
        <v>0</v>
      </c>
    </row>
    <row r="19" spans="1:8" ht="45" x14ac:dyDescent="0.2">
      <c r="A19" s="28" t="s">
        <v>598</v>
      </c>
      <c r="B19" s="223"/>
      <c r="C19" s="30"/>
      <c r="D19" s="27" t="s">
        <v>599</v>
      </c>
      <c r="E19" s="28" t="s">
        <v>37</v>
      </c>
      <c r="F19" s="29">
        <v>12.26</v>
      </c>
      <c r="G19" s="34"/>
      <c r="H19" s="20">
        <f t="shared" si="0"/>
        <v>0</v>
      </c>
    </row>
    <row r="20" spans="1:8" ht="22.5" x14ac:dyDescent="0.2">
      <c r="A20" s="28" t="s">
        <v>600</v>
      </c>
      <c r="B20" s="223"/>
      <c r="C20" s="30"/>
      <c r="D20" s="27" t="s">
        <v>601</v>
      </c>
      <c r="E20" s="28" t="s">
        <v>602</v>
      </c>
      <c r="F20" s="29">
        <v>14.7</v>
      </c>
      <c r="G20" s="34"/>
      <c r="H20" s="20">
        <f t="shared" si="0"/>
        <v>0</v>
      </c>
    </row>
    <row r="21" spans="1:8" x14ac:dyDescent="0.2">
      <c r="A21" s="28" t="s">
        <v>603</v>
      </c>
      <c r="B21" s="223"/>
      <c r="C21" s="30"/>
      <c r="D21" s="27" t="s">
        <v>317</v>
      </c>
      <c r="E21" s="28" t="s">
        <v>37</v>
      </c>
      <c r="F21" s="29">
        <v>54.568800000000003</v>
      </c>
      <c r="G21" s="34"/>
      <c r="H21" s="20">
        <f t="shared" si="0"/>
        <v>0</v>
      </c>
    </row>
    <row r="22" spans="1:8" ht="12.75" customHeight="1" x14ac:dyDescent="0.2">
      <c r="A22" s="237" t="s">
        <v>1865</v>
      </c>
      <c r="B22" s="238"/>
      <c r="C22" s="238"/>
      <c r="D22" s="238"/>
      <c r="E22" s="238"/>
      <c r="F22" s="238"/>
      <c r="G22" s="239"/>
      <c r="H22" s="15">
        <f>SUM(H9:H21)</f>
        <v>0</v>
      </c>
    </row>
    <row r="23" spans="1:8" ht="12.75" customHeight="1" x14ac:dyDescent="0.2">
      <c r="A23" s="54" t="s">
        <v>1861</v>
      </c>
      <c r="B23" s="223" t="s">
        <v>1825</v>
      </c>
      <c r="C23" s="67" t="s">
        <v>1840</v>
      </c>
      <c r="D23" s="32" t="s">
        <v>715</v>
      </c>
      <c r="E23" s="33"/>
      <c r="F23" s="33"/>
      <c r="G23" s="35"/>
      <c r="H23" s="71"/>
    </row>
    <row r="24" spans="1:8" ht="33.75" x14ac:dyDescent="0.2">
      <c r="A24" s="28" t="s">
        <v>604</v>
      </c>
      <c r="B24" s="223"/>
      <c r="C24" s="30"/>
      <c r="D24" s="27" t="s">
        <v>605</v>
      </c>
      <c r="E24" s="28" t="s">
        <v>37</v>
      </c>
      <c r="F24" s="29">
        <v>2.2050000000000001</v>
      </c>
      <c r="G24" s="34"/>
      <c r="H24" s="20">
        <f>F24*G24</f>
        <v>0</v>
      </c>
    </row>
    <row r="25" spans="1:8" ht="22.5" x14ac:dyDescent="0.2">
      <c r="A25" s="28" t="s">
        <v>606</v>
      </c>
      <c r="B25" s="223"/>
      <c r="C25" s="30"/>
      <c r="D25" s="27" t="s">
        <v>607</v>
      </c>
      <c r="E25" s="28" t="s">
        <v>37</v>
      </c>
      <c r="F25" s="29">
        <v>1232.3255999999999</v>
      </c>
      <c r="G25" s="34"/>
      <c r="H25" s="20">
        <f>F25*G25</f>
        <v>0</v>
      </c>
    </row>
    <row r="26" spans="1:8" ht="22.5" x14ac:dyDescent="0.2">
      <c r="A26" s="28" t="s">
        <v>608</v>
      </c>
      <c r="B26" s="223"/>
      <c r="C26" s="30"/>
      <c r="D26" s="27" t="s">
        <v>609</v>
      </c>
      <c r="E26" s="28" t="s">
        <v>25</v>
      </c>
      <c r="F26" s="29">
        <v>1</v>
      </c>
      <c r="G26" s="34"/>
      <c r="H26" s="20">
        <f>F26*G26</f>
        <v>0</v>
      </c>
    </row>
    <row r="27" spans="1:8" ht="33.75" x14ac:dyDescent="0.2">
      <c r="A27" s="28" t="s">
        <v>610</v>
      </c>
      <c r="B27" s="223"/>
      <c r="C27" s="30"/>
      <c r="D27" s="27" t="s">
        <v>611</v>
      </c>
      <c r="E27" s="28" t="s">
        <v>37</v>
      </c>
      <c r="F27" s="29">
        <v>4.8125</v>
      </c>
      <c r="G27" s="34"/>
      <c r="H27" s="20">
        <f>F27*G27</f>
        <v>0</v>
      </c>
    </row>
    <row r="28" spans="1:8" ht="33.75" x14ac:dyDescent="0.2">
      <c r="A28" s="28" t="s">
        <v>612</v>
      </c>
      <c r="B28" s="224"/>
      <c r="C28" s="30"/>
      <c r="D28" s="27" t="s">
        <v>613</v>
      </c>
      <c r="E28" s="28" t="s">
        <v>37</v>
      </c>
      <c r="F28" s="29">
        <v>4.8125</v>
      </c>
      <c r="G28" s="34"/>
      <c r="H28" s="20">
        <f>F28*G28</f>
        <v>0</v>
      </c>
    </row>
    <row r="29" spans="1:8" ht="12.75" customHeight="1" x14ac:dyDescent="0.2">
      <c r="A29" s="237" t="s">
        <v>1866</v>
      </c>
      <c r="B29" s="238"/>
      <c r="C29" s="238"/>
      <c r="D29" s="238"/>
      <c r="E29" s="238"/>
      <c r="F29" s="238"/>
      <c r="G29" s="239"/>
      <c r="H29" s="15">
        <f>SUM(H24:H28)</f>
        <v>0</v>
      </c>
    </row>
    <row r="30" spans="1:8" x14ac:dyDescent="0.2">
      <c r="A30" s="70" t="s">
        <v>1862</v>
      </c>
      <c r="B30" s="222" t="s">
        <v>1826</v>
      </c>
      <c r="C30" s="64" t="s">
        <v>1804</v>
      </c>
      <c r="D30" s="32" t="s">
        <v>614</v>
      </c>
      <c r="E30" s="33"/>
      <c r="F30" s="33"/>
      <c r="G30" s="35"/>
      <c r="H30" s="36"/>
    </row>
    <row r="31" spans="1:8" ht="22.5" x14ac:dyDescent="0.2">
      <c r="A31" s="28" t="s">
        <v>615</v>
      </c>
      <c r="B31" s="223"/>
      <c r="C31" s="30"/>
      <c r="D31" s="27" t="s">
        <v>616</v>
      </c>
      <c r="E31" s="28" t="s">
        <v>24</v>
      </c>
      <c r="F31" s="29">
        <v>72</v>
      </c>
      <c r="G31" s="34"/>
      <c r="H31" s="20">
        <f>F31*G31</f>
        <v>0</v>
      </c>
    </row>
    <row r="32" spans="1:8" x14ac:dyDescent="0.2">
      <c r="A32" s="28" t="s">
        <v>617</v>
      </c>
      <c r="B32" s="224"/>
      <c r="C32" s="30"/>
      <c r="D32" s="27" t="s">
        <v>618</v>
      </c>
      <c r="E32" s="28" t="s">
        <v>25</v>
      </c>
      <c r="F32" s="29">
        <v>1</v>
      </c>
      <c r="G32" s="34"/>
      <c r="H32" s="20">
        <f>F32*G32</f>
        <v>0</v>
      </c>
    </row>
    <row r="33" spans="1:8" ht="12.75" customHeight="1" x14ac:dyDescent="0.2">
      <c r="A33" s="237" t="s">
        <v>1867</v>
      </c>
      <c r="B33" s="238"/>
      <c r="C33" s="238"/>
      <c r="D33" s="238"/>
      <c r="E33" s="238"/>
      <c r="F33" s="238"/>
      <c r="G33" s="239"/>
      <c r="H33" s="15">
        <f>SUM(H31:H32)</f>
        <v>0</v>
      </c>
    </row>
    <row r="34" spans="1:8" ht="67.5" customHeight="1" x14ac:dyDescent="0.2">
      <c r="A34" s="54" t="s">
        <v>1863</v>
      </c>
      <c r="B34" s="222" t="s">
        <v>1827</v>
      </c>
      <c r="C34" s="68" t="s">
        <v>1841</v>
      </c>
      <c r="D34" s="32" t="s">
        <v>619</v>
      </c>
      <c r="E34" s="33"/>
      <c r="F34" s="33"/>
      <c r="G34" s="35"/>
      <c r="H34" s="36"/>
    </row>
    <row r="35" spans="1:8" ht="22.5" x14ac:dyDescent="0.2">
      <c r="A35" s="28" t="s">
        <v>620</v>
      </c>
      <c r="B35" s="223"/>
      <c r="C35" s="30"/>
      <c r="D35" s="27" t="s">
        <v>67</v>
      </c>
      <c r="E35" s="28" t="s">
        <v>43</v>
      </c>
      <c r="F35" s="29">
        <v>6.91</v>
      </c>
      <c r="G35" s="34"/>
      <c r="H35" s="20">
        <f t="shared" ref="H35:H41" si="1">F35*G35</f>
        <v>0</v>
      </c>
    </row>
    <row r="36" spans="1:8" ht="33.75" x14ac:dyDescent="0.2">
      <c r="A36" s="28" t="s">
        <v>621</v>
      </c>
      <c r="B36" s="223"/>
      <c r="C36" s="30"/>
      <c r="D36" s="27" t="s">
        <v>85</v>
      </c>
      <c r="E36" s="28" t="s">
        <v>43</v>
      </c>
      <c r="F36" s="29">
        <v>15</v>
      </c>
      <c r="G36" s="34"/>
      <c r="H36" s="20">
        <f t="shared" si="1"/>
        <v>0</v>
      </c>
    </row>
    <row r="37" spans="1:8" ht="56.25" x14ac:dyDescent="0.2">
      <c r="A37" s="28" t="s">
        <v>622</v>
      </c>
      <c r="B37" s="223"/>
      <c r="C37" s="30"/>
      <c r="D37" s="27" t="s">
        <v>69</v>
      </c>
      <c r="E37" s="28" t="s">
        <v>43</v>
      </c>
      <c r="F37" s="29">
        <v>5.0199999999999996</v>
      </c>
      <c r="G37" s="34"/>
      <c r="H37" s="20">
        <f t="shared" si="1"/>
        <v>0</v>
      </c>
    </row>
    <row r="38" spans="1:8" ht="22.5" x14ac:dyDescent="0.2">
      <c r="A38" s="28" t="s">
        <v>623</v>
      </c>
      <c r="B38" s="223"/>
      <c r="C38" s="30"/>
      <c r="D38" s="27" t="s">
        <v>87</v>
      </c>
      <c r="E38" s="28" t="s">
        <v>35</v>
      </c>
      <c r="F38" s="29">
        <v>1.1399999999999999</v>
      </c>
      <c r="G38" s="34"/>
      <c r="H38" s="20">
        <f t="shared" si="1"/>
        <v>0</v>
      </c>
    </row>
    <row r="39" spans="1:8" ht="22.5" x14ac:dyDescent="0.2">
      <c r="A39" s="28" t="s">
        <v>624</v>
      </c>
      <c r="B39" s="223"/>
      <c r="C39" s="30"/>
      <c r="D39" s="27" t="s">
        <v>625</v>
      </c>
      <c r="E39" s="28" t="s">
        <v>35</v>
      </c>
      <c r="F39" s="29">
        <v>1.752</v>
      </c>
      <c r="G39" s="34"/>
      <c r="H39" s="20">
        <f t="shared" si="1"/>
        <v>0</v>
      </c>
    </row>
    <row r="40" spans="1:8" ht="33.75" x14ac:dyDescent="0.2">
      <c r="A40" s="28" t="s">
        <v>626</v>
      </c>
      <c r="B40" s="223"/>
      <c r="C40" s="30"/>
      <c r="D40" s="27" t="s">
        <v>219</v>
      </c>
      <c r="E40" s="28" t="s">
        <v>37</v>
      </c>
      <c r="F40" s="29">
        <v>72.78</v>
      </c>
      <c r="G40" s="34"/>
      <c r="H40" s="20">
        <f t="shared" si="1"/>
        <v>0</v>
      </c>
    </row>
    <row r="41" spans="1:8" ht="33.75" x14ac:dyDescent="0.2">
      <c r="A41" s="28" t="s">
        <v>627</v>
      </c>
      <c r="B41" s="224"/>
      <c r="C41" s="30"/>
      <c r="D41" s="27" t="s">
        <v>221</v>
      </c>
      <c r="E41" s="28" t="s">
        <v>37</v>
      </c>
      <c r="F41" s="29">
        <v>72.78</v>
      </c>
      <c r="G41" s="34"/>
      <c r="H41" s="20">
        <f t="shared" si="1"/>
        <v>0</v>
      </c>
    </row>
    <row r="42" spans="1:8" ht="12.75" customHeight="1" x14ac:dyDescent="0.2">
      <c r="A42" s="237" t="s">
        <v>1935</v>
      </c>
      <c r="B42" s="238"/>
      <c r="C42" s="238"/>
      <c r="D42" s="238"/>
      <c r="E42" s="238"/>
      <c r="F42" s="238"/>
      <c r="G42" s="239"/>
      <c r="H42" s="15">
        <f>SUM(H35:H41)</f>
        <v>0</v>
      </c>
    </row>
    <row r="43" spans="1:8" ht="67.5" customHeight="1" x14ac:dyDescent="0.2">
      <c r="A43" s="70" t="s">
        <v>2081</v>
      </c>
      <c r="B43" s="222"/>
      <c r="C43" s="68" t="s">
        <v>2083</v>
      </c>
      <c r="D43" s="32" t="s">
        <v>2080</v>
      </c>
      <c r="E43" s="33"/>
      <c r="F43" s="33"/>
      <c r="G43" s="35"/>
      <c r="H43" s="36"/>
    </row>
    <row r="44" spans="1:8" ht="67.5" x14ac:dyDescent="0.2">
      <c r="A44" s="28">
        <v>284</v>
      </c>
      <c r="B44" s="223"/>
      <c r="C44" s="30"/>
      <c r="D44" s="41" t="s">
        <v>2084</v>
      </c>
      <c r="E44" s="42" t="s">
        <v>25</v>
      </c>
      <c r="F44" s="29">
        <v>1</v>
      </c>
      <c r="G44" s="34"/>
      <c r="H44" s="20">
        <f t="shared" ref="H44" si="2">F44*G44</f>
        <v>0</v>
      </c>
    </row>
    <row r="45" spans="1:8" ht="32.25" customHeight="1" x14ac:dyDescent="0.2">
      <c r="A45" s="237" t="s">
        <v>2082</v>
      </c>
      <c r="B45" s="238"/>
      <c r="C45" s="238"/>
      <c r="D45" s="238"/>
      <c r="E45" s="238"/>
      <c r="F45" s="238"/>
      <c r="G45" s="239"/>
      <c r="H45" s="15">
        <f>SUM(H44:H44)</f>
        <v>0</v>
      </c>
    </row>
    <row r="46" spans="1:8" x14ac:dyDescent="0.2">
      <c r="A46" s="203" t="s">
        <v>1864</v>
      </c>
      <c r="B46" s="204"/>
      <c r="C46" s="204"/>
      <c r="D46" s="204"/>
      <c r="E46" s="204"/>
      <c r="F46" s="204"/>
      <c r="G46" s="204"/>
      <c r="H46" s="15">
        <f>SUM(H9:H21,H24:H28,H31:H32,H45)</f>
        <v>0</v>
      </c>
    </row>
    <row r="47" spans="1:8" x14ac:dyDescent="0.2">
      <c r="A47" s="5" t="s">
        <v>22</v>
      </c>
      <c r="B47" s="13"/>
      <c r="C47" s="23"/>
      <c r="D47" s="24"/>
      <c r="E47" s="17"/>
      <c r="F47" s="16"/>
      <c r="G47" s="14"/>
      <c r="H47" s="19"/>
    </row>
  </sheetData>
  <mergeCells count="18">
    <mergeCell ref="A46:G46"/>
    <mergeCell ref="A33:G33"/>
    <mergeCell ref="A29:G29"/>
    <mergeCell ref="B8:B21"/>
    <mergeCell ref="A5:H5"/>
    <mergeCell ref="B23:B28"/>
    <mergeCell ref="A22:G22"/>
    <mergeCell ref="A45:G45"/>
    <mergeCell ref="B30:B32"/>
    <mergeCell ref="B43:B44"/>
    <mergeCell ref="B34:B41"/>
    <mergeCell ref="A42:G42"/>
    <mergeCell ref="A4:H4"/>
    <mergeCell ref="A1:C1"/>
    <mergeCell ref="D1:E1"/>
    <mergeCell ref="F1:H1"/>
    <mergeCell ref="A2:H2"/>
    <mergeCell ref="A3:H3"/>
  </mergeCells>
  <pageMargins left="0.7" right="0.7" top="0.75" bottom="0.75" header="0.3" footer="0.3"/>
  <pageSetup paperSize="9" scale="93" orientation="portrait" r:id="rId1"/>
  <rowBreaks count="2" manualBreakCount="2">
    <brk id="16" max="7" man="1"/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tabSelected="1" zoomScale="120" zoomScaleNormal="120" zoomScaleSheetLayoutView="100" workbookViewId="0">
      <selection activeCell="D20" sqref="D20"/>
    </sheetView>
  </sheetViews>
  <sheetFormatPr defaultRowHeight="12.75" x14ac:dyDescent="0.2"/>
  <cols>
    <col min="1" max="1" width="6.7109375" style="104" customWidth="1"/>
    <col min="2" max="2" width="9.140625" style="104"/>
    <col min="3" max="3" width="12.7109375" style="104" customWidth="1"/>
    <col min="4" max="4" width="25.7109375" style="104" customWidth="1"/>
    <col min="5" max="5" width="6.7109375" style="104" customWidth="1"/>
    <col min="6" max="16384" width="9.140625" style="104"/>
  </cols>
  <sheetData>
    <row r="1" spans="1:8" x14ac:dyDescent="0.2">
      <c r="A1" s="243" t="s">
        <v>2098</v>
      </c>
      <c r="B1" s="244"/>
      <c r="C1" s="244"/>
      <c r="D1" s="245"/>
      <c r="E1" s="245"/>
      <c r="F1" s="246" t="s">
        <v>2102</v>
      </c>
      <c r="G1" s="247"/>
      <c r="H1" s="247"/>
    </row>
    <row r="2" spans="1:8" ht="15.75" x14ac:dyDescent="0.2">
      <c r="A2" s="248" t="s">
        <v>1800</v>
      </c>
      <c r="B2" s="249"/>
      <c r="C2" s="249"/>
      <c r="D2" s="249"/>
      <c r="E2" s="249"/>
      <c r="F2" s="249"/>
      <c r="G2" s="250"/>
      <c r="H2" s="250"/>
    </row>
    <row r="3" spans="1:8" ht="15.75" x14ac:dyDescent="0.25">
      <c r="A3" s="248" t="s">
        <v>1418</v>
      </c>
      <c r="B3" s="248"/>
      <c r="C3" s="248"/>
      <c r="D3" s="248"/>
      <c r="E3" s="248"/>
      <c r="F3" s="248"/>
      <c r="G3" s="251"/>
      <c r="H3" s="251"/>
    </row>
    <row r="4" spans="1:8" ht="18" x14ac:dyDescent="0.2">
      <c r="A4" s="252"/>
      <c r="B4" s="252"/>
      <c r="C4" s="252"/>
      <c r="D4" s="252"/>
      <c r="E4" s="252"/>
      <c r="F4" s="252"/>
      <c r="G4" s="252"/>
      <c r="H4" s="252"/>
    </row>
    <row r="5" spans="1:8" x14ac:dyDescent="0.2">
      <c r="A5" s="240" t="s">
        <v>1912</v>
      </c>
      <c r="B5" s="241"/>
      <c r="C5" s="241"/>
      <c r="D5" s="241"/>
      <c r="E5" s="241"/>
      <c r="F5" s="241"/>
      <c r="G5" s="241"/>
      <c r="H5" s="242"/>
    </row>
    <row r="6" spans="1:8" ht="33.75" x14ac:dyDescent="0.2">
      <c r="A6" s="106" t="s">
        <v>44</v>
      </c>
      <c r="B6" s="107" t="s">
        <v>27</v>
      </c>
      <c r="C6" s="107" t="s">
        <v>45</v>
      </c>
      <c r="D6" s="107" t="s">
        <v>19</v>
      </c>
      <c r="E6" s="107" t="s">
        <v>20</v>
      </c>
      <c r="F6" s="107" t="s">
        <v>21</v>
      </c>
      <c r="G6" s="107" t="s">
        <v>23</v>
      </c>
      <c r="H6" s="107" t="s">
        <v>2096</v>
      </c>
    </row>
    <row r="7" spans="1:8" ht="22.5" customHeight="1" x14ac:dyDescent="0.2">
      <c r="A7" s="122" t="s">
        <v>1913</v>
      </c>
      <c r="B7" s="262" t="s">
        <v>1813</v>
      </c>
      <c r="C7" s="258" t="s">
        <v>1843</v>
      </c>
      <c r="D7" s="123" t="s">
        <v>1796</v>
      </c>
      <c r="E7" s="122"/>
      <c r="F7" s="122"/>
      <c r="G7" s="124"/>
      <c r="H7" s="124"/>
    </row>
    <row r="8" spans="1:8" ht="33.75" customHeight="1" x14ac:dyDescent="0.2">
      <c r="A8" s="122" t="s">
        <v>1914</v>
      </c>
      <c r="B8" s="263"/>
      <c r="C8" s="259"/>
      <c r="D8" s="123" t="s">
        <v>1600</v>
      </c>
      <c r="E8" s="122"/>
      <c r="F8" s="122"/>
      <c r="G8" s="125"/>
      <c r="H8" s="125"/>
    </row>
    <row r="9" spans="1:8" ht="22.5" x14ac:dyDescent="0.2">
      <c r="A9" s="109" t="s">
        <v>717</v>
      </c>
      <c r="B9" s="263"/>
      <c r="C9" s="108"/>
      <c r="D9" s="110" t="s">
        <v>1601</v>
      </c>
      <c r="E9" s="111" t="s">
        <v>34</v>
      </c>
      <c r="F9" s="112">
        <v>1</v>
      </c>
      <c r="G9" s="103"/>
      <c r="H9" s="103">
        <f>F9*G9</f>
        <v>0</v>
      </c>
    </row>
    <row r="10" spans="1:8" ht="33.75" x14ac:dyDescent="0.2">
      <c r="A10" s="109" t="s">
        <v>719</v>
      </c>
      <c r="B10" s="263"/>
      <c r="C10" s="108"/>
      <c r="D10" s="110" t="s">
        <v>1602</v>
      </c>
      <c r="E10" s="111" t="s">
        <v>37</v>
      </c>
      <c r="F10" s="112">
        <v>6266.3</v>
      </c>
      <c r="G10" s="103"/>
      <c r="H10" s="103">
        <f t="shared" ref="H10:H73" si="0">F10*G10</f>
        <v>0</v>
      </c>
    </row>
    <row r="11" spans="1:8" ht="22.5" x14ac:dyDescent="0.2">
      <c r="A11" s="109" t="s">
        <v>721</v>
      </c>
      <c r="B11" s="263"/>
      <c r="C11" s="108"/>
      <c r="D11" s="110" t="s">
        <v>1603</v>
      </c>
      <c r="E11" s="111" t="s">
        <v>43</v>
      </c>
      <c r="F11" s="112">
        <v>1901.41</v>
      </c>
      <c r="G11" s="103"/>
      <c r="H11" s="103">
        <f t="shared" si="0"/>
        <v>0</v>
      </c>
    </row>
    <row r="12" spans="1:8" ht="33.75" x14ac:dyDescent="0.2">
      <c r="A12" s="109" t="s">
        <v>723</v>
      </c>
      <c r="B12" s="263"/>
      <c r="C12" s="108"/>
      <c r="D12" s="110" t="s">
        <v>1604</v>
      </c>
      <c r="E12" s="111" t="s">
        <v>43</v>
      </c>
      <c r="F12" s="112">
        <v>1449.49</v>
      </c>
      <c r="G12" s="103"/>
      <c r="H12" s="103">
        <f t="shared" si="0"/>
        <v>0</v>
      </c>
    </row>
    <row r="13" spans="1:8" ht="45" x14ac:dyDescent="0.2">
      <c r="A13" s="109" t="s">
        <v>725</v>
      </c>
      <c r="B13" s="263"/>
      <c r="C13" s="108"/>
      <c r="D13" s="110" t="s">
        <v>1605</v>
      </c>
      <c r="E13" s="111" t="s">
        <v>37</v>
      </c>
      <c r="F13" s="112">
        <v>4044.55</v>
      </c>
      <c r="G13" s="103"/>
      <c r="H13" s="103">
        <f t="shared" si="0"/>
        <v>0</v>
      </c>
    </row>
    <row r="14" spans="1:8" ht="22.5" x14ac:dyDescent="0.2">
      <c r="A14" s="109" t="s">
        <v>727</v>
      </c>
      <c r="B14" s="263"/>
      <c r="C14" s="108"/>
      <c r="D14" s="110" t="s">
        <v>1606</v>
      </c>
      <c r="E14" s="111" t="s">
        <v>37</v>
      </c>
      <c r="F14" s="112">
        <v>5920</v>
      </c>
      <c r="G14" s="103"/>
      <c r="H14" s="103">
        <f t="shared" si="0"/>
        <v>0</v>
      </c>
    </row>
    <row r="15" spans="1:8" x14ac:dyDescent="0.2">
      <c r="A15" s="122" t="s">
        <v>1915</v>
      </c>
      <c r="B15" s="263"/>
      <c r="C15" s="125"/>
      <c r="D15" s="123" t="s">
        <v>10</v>
      </c>
      <c r="E15" s="122"/>
      <c r="F15" s="122"/>
      <c r="G15" s="126"/>
      <c r="H15" s="126"/>
    </row>
    <row r="16" spans="1:8" ht="45" x14ac:dyDescent="0.2">
      <c r="A16" s="109" t="s">
        <v>729</v>
      </c>
      <c r="B16" s="263"/>
      <c r="C16" s="108"/>
      <c r="D16" s="110" t="s">
        <v>1607</v>
      </c>
      <c r="E16" s="111" t="s">
        <v>37</v>
      </c>
      <c r="F16" s="112">
        <v>2522.9499999999998</v>
      </c>
      <c r="G16" s="103"/>
      <c r="H16" s="103">
        <f t="shared" si="0"/>
        <v>0</v>
      </c>
    </row>
    <row r="17" spans="1:8" ht="33.75" x14ac:dyDescent="0.2">
      <c r="A17" s="109" t="s">
        <v>731</v>
      </c>
      <c r="B17" s="263"/>
      <c r="C17" s="108"/>
      <c r="D17" s="110" t="s">
        <v>1608</v>
      </c>
      <c r="E17" s="111" t="s">
        <v>24</v>
      </c>
      <c r="F17" s="112">
        <v>28.9</v>
      </c>
      <c r="G17" s="103"/>
      <c r="H17" s="103">
        <f t="shared" si="0"/>
        <v>0</v>
      </c>
    </row>
    <row r="18" spans="1:8" ht="22.5" x14ac:dyDescent="0.2">
      <c r="A18" s="109" t="s">
        <v>66</v>
      </c>
      <c r="B18" s="263"/>
      <c r="C18" s="108"/>
      <c r="D18" s="110" t="s">
        <v>1609</v>
      </c>
      <c r="E18" s="111" t="s">
        <v>24</v>
      </c>
      <c r="F18" s="112">
        <v>676.35</v>
      </c>
      <c r="G18" s="103"/>
      <c r="H18" s="103">
        <f t="shared" si="0"/>
        <v>0</v>
      </c>
    </row>
    <row r="19" spans="1:8" ht="22.5" x14ac:dyDescent="0.2">
      <c r="A19" s="109" t="s">
        <v>68</v>
      </c>
      <c r="B19" s="263"/>
      <c r="C19" s="108"/>
      <c r="D19" s="110" t="s">
        <v>1610</v>
      </c>
      <c r="E19" s="111" t="s">
        <v>43</v>
      </c>
      <c r="F19" s="112">
        <v>1.734</v>
      </c>
      <c r="G19" s="103"/>
      <c r="H19" s="103">
        <f t="shared" si="0"/>
        <v>0</v>
      </c>
    </row>
    <row r="20" spans="1:8" ht="33.75" x14ac:dyDescent="0.2">
      <c r="A20" s="109" t="s">
        <v>70</v>
      </c>
      <c r="B20" s="263"/>
      <c r="C20" s="108"/>
      <c r="D20" s="110" t="s">
        <v>1611</v>
      </c>
      <c r="E20" s="111" t="s">
        <v>24</v>
      </c>
      <c r="F20" s="112">
        <v>145.25</v>
      </c>
      <c r="G20" s="103"/>
      <c r="H20" s="103">
        <f t="shared" si="0"/>
        <v>0</v>
      </c>
    </row>
    <row r="21" spans="1:8" ht="22.5" x14ac:dyDescent="0.2">
      <c r="A21" s="109" t="s">
        <v>72</v>
      </c>
      <c r="B21" s="263"/>
      <c r="C21" s="108"/>
      <c r="D21" s="110" t="s">
        <v>1612</v>
      </c>
      <c r="E21" s="111" t="s">
        <v>43</v>
      </c>
      <c r="F21" s="112">
        <v>218.25299999999999</v>
      </c>
      <c r="G21" s="103"/>
      <c r="H21" s="103">
        <f t="shared" si="0"/>
        <v>0</v>
      </c>
    </row>
    <row r="22" spans="1:8" ht="33.75" x14ac:dyDescent="0.2">
      <c r="A22" s="122" t="s">
        <v>1916</v>
      </c>
      <c r="B22" s="263"/>
      <c r="C22" s="125"/>
      <c r="D22" s="123" t="s">
        <v>1613</v>
      </c>
      <c r="E22" s="122"/>
      <c r="F22" s="122"/>
      <c r="G22" s="126"/>
      <c r="H22" s="126"/>
    </row>
    <row r="23" spans="1:8" ht="33.75" x14ac:dyDescent="0.2">
      <c r="A23" s="109" t="s">
        <v>74</v>
      </c>
      <c r="B23" s="263"/>
      <c r="C23" s="108"/>
      <c r="D23" s="110" t="s">
        <v>1614</v>
      </c>
      <c r="E23" s="111" t="s">
        <v>24</v>
      </c>
      <c r="F23" s="112">
        <v>19</v>
      </c>
      <c r="G23" s="103"/>
      <c r="H23" s="103">
        <f t="shared" si="0"/>
        <v>0</v>
      </c>
    </row>
    <row r="24" spans="1:8" ht="22.5" x14ac:dyDescent="0.2">
      <c r="A24" s="109" t="s">
        <v>76</v>
      </c>
      <c r="B24" s="263"/>
      <c r="C24" s="108"/>
      <c r="D24" s="110" t="s">
        <v>1615</v>
      </c>
      <c r="E24" s="111" t="s">
        <v>43</v>
      </c>
      <c r="F24" s="112">
        <v>16.288</v>
      </c>
      <c r="G24" s="103"/>
      <c r="H24" s="103">
        <f t="shared" si="0"/>
        <v>0</v>
      </c>
    </row>
    <row r="25" spans="1:8" ht="33.75" x14ac:dyDescent="0.2">
      <c r="A25" s="109" t="s">
        <v>78</v>
      </c>
      <c r="B25" s="263"/>
      <c r="C25" s="108"/>
      <c r="D25" s="110" t="s">
        <v>1616</v>
      </c>
      <c r="E25" s="111" t="s">
        <v>24</v>
      </c>
      <c r="F25" s="112">
        <v>138</v>
      </c>
      <c r="G25" s="103"/>
      <c r="H25" s="103">
        <f t="shared" si="0"/>
        <v>0</v>
      </c>
    </row>
    <row r="26" spans="1:8" ht="33.75" x14ac:dyDescent="0.2">
      <c r="A26" s="109" t="s">
        <v>80</v>
      </c>
      <c r="B26" s="263"/>
      <c r="C26" s="108"/>
      <c r="D26" s="110" t="s">
        <v>1617</v>
      </c>
      <c r="E26" s="111" t="s">
        <v>24</v>
      </c>
      <c r="F26" s="112">
        <v>65.599999999999994</v>
      </c>
      <c r="G26" s="103"/>
      <c r="H26" s="103">
        <f t="shared" si="0"/>
        <v>0</v>
      </c>
    </row>
    <row r="27" spans="1:8" ht="33.75" x14ac:dyDescent="0.2">
      <c r="A27" s="109" t="s">
        <v>82</v>
      </c>
      <c r="B27" s="263"/>
      <c r="C27" s="108"/>
      <c r="D27" s="110" t="s">
        <v>1618</v>
      </c>
      <c r="E27" s="111" t="s">
        <v>37</v>
      </c>
      <c r="F27" s="112">
        <v>2608.6</v>
      </c>
      <c r="G27" s="103"/>
      <c r="H27" s="103">
        <f t="shared" si="0"/>
        <v>0</v>
      </c>
    </row>
    <row r="28" spans="1:8" ht="33.75" x14ac:dyDescent="0.2">
      <c r="A28" s="109" t="s">
        <v>84</v>
      </c>
      <c r="B28" s="263"/>
      <c r="C28" s="108"/>
      <c r="D28" s="110" t="s">
        <v>1618</v>
      </c>
      <c r="E28" s="111" t="s">
        <v>37</v>
      </c>
      <c r="F28" s="112">
        <v>2608.6</v>
      </c>
      <c r="G28" s="103"/>
      <c r="H28" s="103">
        <f t="shared" si="0"/>
        <v>0</v>
      </c>
    </row>
    <row r="29" spans="1:8" ht="33.75" x14ac:dyDescent="0.2">
      <c r="A29" s="109" t="s">
        <v>86</v>
      </c>
      <c r="B29" s="263"/>
      <c r="C29" s="108"/>
      <c r="D29" s="110" t="s">
        <v>1619</v>
      </c>
      <c r="E29" s="111" t="s">
        <v>37</v>
      </c>
      <c r="F29" s="112">
        <v>2608.6</v>
      </c>
      <c r="G29" s="103"/>
      <c r="H29" s="103">
        <f t="shared" si="0"/>
        <v>0</v>
      </c>
    </row>
    <row r="30" spans="1:8" ht="33.75" x14ac:dyDescent="0.2">
      <c r="A30" s="109" t="s">
        <v>88</v>
      </c>
      <c r="B30" s="263"/>
      <c r="C30" s="108"/>
      <c r="D30" s="110" t="s">
        <v>1620</v>
      </c>
      <c r="E30" s="111" t="s">
        <v>37</v>
      </c>
      <c r="F30" s="112">
        <v>2608.6</v>
      </c>
      <c r="G30" s="103"/>
      <c r="H30" s="103">
        <f t="shared" si="0"/>
        <v>0</v>
      </c>
    </row>
    <row r="31" spans="1:8" ht="33.75" x14ac:dyDescent="0.2">
      <c r="A31" s="109" t="s">
        <v>90</v>
      </c>
      <c r="B31" s="263"/>
      <c r="C31" s="108"/>
      <c r="D31" s="110" t="s">
        <v>1621</v>
      </c>
      <c r="E31" s="111" t="s">
        <v>37</v>
      </c>
      <c r="F31" s="112">
        <v>2608.6</v>
      </c>
      <c r="G31" s="103"/>
      <c r="H31" s="103">
        <f t="shared" si="0"/>
        <v>0</v>
      </c>
    </row>
    <row r="32" spans="1:8" ht="33.75" x14ac:dyDescent="0.2">
      <c r="A32" s="109" t="s">
        <v>92</v>
      </c>
      <c r="B32" s="263"/>
      <c r="C32" s="108"/>
      <c r="D32" s="110" t="s">
        <v>1622</v>
      </c>
      <c r="E32" s="111" t="s">
        <v>37</v>
      </c>
      <c r="F32" s="112">
        <v>2608.6</v>
      </c>
      <c r="G32" s="103"/>
      <c r="H32" s="103">
        <f t="shared" si="0"/>
        <v>0</v>
      </c>
    </row>
    <row r="33" spans="1:8" ht="45" x14ac:dyDescent="0.2">
      <c r="A33" s="109" t="s">
        <v>94</v>
      </c>
      <c r="B33" s="263"/>
      <c r="C33" s="108"/>
      <c r="D33" s="110" t="s">
        <v>1623</v>
      </c>
      <c r="E33" s="111" t="s">
        <v>37</v>
      </c>
      <c r="F33" s="112">
        <v>1960.7</v>
      </c>
      <c r="G33" s="103"/>
      <c r="H33" s="103">
        <f t="shared" si="0"/>
        <v>0</v>
      </c>
    </row>
    <row r="34" spans="1:8" ht="67.5" x14ac:dyDescent="0.2">
      <c r="A34" s="109" t="s">
        <v>96</v>
      </c>
      <c r="B34" s="263"/>
      <c r="C34" s="108"/>
      <c r="D34" s="110" t="s">
        <v>1624</v>
      </c>
      <c r="E34" s="111" t="s">
        <v>37</v>
      </c>
      <c r="F34" s="112">
        <v>647.9</v>
      </c>
      <c r="G34" s="103"/>
      <c r="H34" s="103">
        <f t="shared" si="0"/>
        <v>0</v>
      </c>
    </row>
    <row r="35" spans="1:8" ht="33.75" x14ac:dyDescent="0.2">
      <c r="A35" s="122" t="s">
        <v>1917</v>
      </c>
      <c r="B35" s="263"/>
      <c r="C35" s="125"/>
      <c r="D35" s="123" t="s">
        <v>1625</v>
      </c>
      <c r="E35" s="122"/>
      <c r="F35" s="122"/>
      <c r="G35" s="126"/>
      <c r="H35" s="126"/>
    </row>
    <row r="36" spans="1:8" ht="33.75" x14ac:dyDescent="0.2">
      <c r="A36" s="109" t="s">
        <v>98</v>
      </c>
      <c r="B36" s="263"/>
      <c r="C36" s="108"/>
      <c r="D36" s="110" t="s">
        <v>1618</v>
      </c>
      <c r="E36" s="111" t="s">
        <v>37</v>
      </c>
      <c r="F36" s="112">
        <v>1106.9000000000001</v>
      </c>
      <c r="G36" s="103"/>
      <c r="H36" s="103">
        <f t="shared" si="0"/>
        <v>0</v>
      </c>
    </row>
    <row r="37" spans="1:8" ht="33.75" x14ac:dyDescent="0.2">
      <c r="A37" s="109" t="s">
        <v>100</v>
      </c>
      <c r="B37" s="263"/>
      <c r="C37" s="108"/>
      <c r="D37" s="110" t="s">
        <v>1618</v>
      </c>
      <c r="E37" s="111" t="s">
        <v>37</v>
      </c>
      <c r="F37" s="112">
        <v>1106.9000000000001</v>
      </c>
      <c r="G37" s="103"/>
      <c r="H37" s="103">
        <f t="shared" si="0"/>
        <v>0</v>
      </c>
    </row>
    <row r="38" spans="1:8" ht="33.75" x14ac:dyDescent="0.2">
      <c r="A38" s="109" t="s">
        <v>102</v>
      </c>
      <c r="B38" s="263"/>
      <c r="C38" s="108"/>
      <c r="D38" s="110" t="s">
        <v>1619</v>
      </c>
      <c r="E38" s="111" t="s">
        <v>37</v>
      </c>
      <c r="F38" s="112">
        <v>1106.9000000000001</v>
      </c>
      <c r="G38" s="103"/>
      <c r="H38" s="103">
        <f t="shared" si="0"/>
        <v>0</v>
      </c>
    </row>
    <row r="39" spans="1:8" ht="33.75" x14ac:dyDescent="0.2">
      <c r="A39" s="109" t="s">
        <v>104</v>
      </c>
      <c r="B39" s="263"/>
      <c r="C39" s="108"/>
      <c r="D39" s="110" t="s">
        <v>1620</v>
      </c>
      <c r="E39" s="111" t="s">
        <v>37</v>
      </c>
      <c r="F39" s="112">
        <v>1106.9000000000001</v>
      </c>
      <c r="G39" s="103"/>
      <c r="H39" s="103">
        <f t="shared" si="0"/>
        <v>0</v>
      </c>
    </row>
    <row r="40" spans="1:8" ht="33.75" x14ac:dyDescent="0.2">
      <c r="A40" s="109" t="s">
        <v>107</v>
      </c>
      <c r="B40" s="263"/>
      <c r="C40" s="108"/>
      <c r="D40" s="110" t="s">
        <v>1621</v>
      </c>
      <c r="E40" s="111" t="s">
        <v>37</v>
      </c>
      <c r="F40" s="112">
        <v>1106.9000000000001</v>
      </c>
      <c r="G40" s="103"/>
      <c r="H40" s="103">
        <f t="shared" si="0"/>
        <v>0</v>
      </c>
    </row>
    <row r="41" spans="1:8" ht="33.75" x14ac:dyDescent="0.2">
      <c r="A41" s="109" t="s">
        <v>108</v>
      </c>
      <c r="B41" s="263"/>
      <c r="C41" s="108"/>
      <c r="D41" s="110" t="s">
        <v>1622</v>
      </c>
      <c r="E41" s="111" t="s">
        <v>37</v>
      </c>
      <c r="F41" s="112">
        <v>1106.9000000000001</v>
      </c>
      <c r="G41" s="103"/>
      <c r="H41" s="103">
        <f t="shared" si="0"/>
        <v>0</v>
      </c>
    </row>
    <row r="42" spans="1:8" ht="33.75" x14ac:dyDescent="0.2">
      <c r="A42" s="109" t="s">
        <v>110</v>
      </c>
      <c r="B42" s="263"/>
      <c r="C42" s="108"/>
      <c r="D42" s="110" t="s">
        <v>1626</v>
      </c>
      <c r="E42" s="111" t="s">
        <v>37</v>
      </c>
      <c r="F42" s="112">
        <v>1106.9000000000001</v>
      </c>
      <c r="G42" s="103"/>
      <c r="H42" s="103">
        <f t="shared" si="0"/>
        <v>0</v>
      </c>
    </row>
    <row r="43" spans="1:8" ht="22.5" customHeight="1" x14ac:dyDescent="0.2">
      <c r="A43" s="122" t="s">
        <v>1918</v>
      </c>
      <c r="B43" s="263"/>
      <c r="C43" s="125"/>
      <c r="D43" s="123" t="s">
        <v>1627</v>
      </c>
      <c r="E43" s="122"/>
      <c r="F43" s="122"/>
      <c r="G43" s="126"/>
      <c r="H43" s="126"/>
    </row>
    <row r="44" spans="1:8" ht="33.75" x14ac:dyDescent="0.2">
      <c r="A44" s="109" t="s">
        <v>112</v>
      </c>
      <c r="B44" s="263"/>
      <c r="C44" s="108"/>
      <c r="D44" s="110" t="s">
        <v>1618</v>
      </c>
      <c r="E44" s="111" t="s">
        <v>37</v>
      </c>
      <c r="F44" s="112">
        <v>109.9</v>
      </c>
      <c r="G44" s="103"/>
      <c r="H44" s="103">
        <f t="shared" si="0"/>
        <v>0</v>
      </c>
    </row>
    <row r="45" spans="1:8" ht="33.75" x14ac:dyDescent="0.2">
      <c r="A45" s="109" t="s">
        <v>114</v>
      </c>
      <c r="B45" s="263"/>
      <c r="C45" s="108"/>
      <c r="D45" s="110" t="s">
        <v>1618</v>
      </c>
      <c r="E45" s="111" t="s">
        <v>37</v>
      </c>
      <c r="F45" s="112">
        <v>109.9</v>
      </c>
      <c r="G45" s="103"/>
      <c r="H45" s="103">
        <f t="shared" si="0"/>
        <v>0</v>
      </c>
    </row>
    <row r="46" spans="1:8" ht="33.75" x14ac:dyDescent="0.2">
      <c r="A46" s="109" t="s">
        <v>116</v>
      </c>
      <c r="B46" s="263"/>
      <c r="C46" s="108"/>
      <c r="D46" s="110" t="s">
        <v>1619</v>
      </c>
      <c r="E46" s="111" t="s">
        <v>37</v>
      </c>
      <c r="F46" s="112">
        <v>109.9</v>
      </c>
      <c r="G46" s="103"/>
      <c r="H46" s="103">
        <f t="shared" si="0"/>
        <v>0</v>
      </c>
    </row>
    <row r="47" spans="1:8" ht="33.75" x14ac:dyDescent="0.2">
      <c r="A47" s="109" t="s">
        <v>118</v>
      </c>
      <c r="B47" s="263"/>
      <c r="C47" s="108"/>
      <c r="D47" s="110" t="s">
        <v>1620</v>
      </c>
      <c r="E47" s="111" t="s">
        <v>37</v>
      </c>
      <c r="F47" s="112">
        <v>109.9</v>
      </c>
      <c r="G47" s="103"/>
      <c r="H47" s="103">
        <f t="shared" si="0"/>
        <v>0</v>
      </c>
    </row>
    <row r="48" spans="1:8" ht="33.75" x14ac:dyDescent="0.2">
      <c r="A48" s="109" t="s">
        <v>120</v>
      </c>
      <c r="B48" s="263"/>
      <c r="C48" s="108"/>
      <c r="D48" s="110" t="s">
        <v>1628</v>
      </c>
      <c r="E48" s="111" t="s">
        <v>37</v>
      </c>
      <c r="F48" s="112">
        <v>109.9</v>
      </c>
      <c r="G48" s="103"/>
      <c r="H48" s="103">
        <f t="shared" si="0"/>
        <v>0</v>
      </c>
    </row>
    <row r="49" spans="1:8" ht="22.5" x14ac:dyDescent="0.2">
      <c r="A49" s="109" t="s">
        <v>122</v>
      </c>
      <c r="B49" s="263"/>
      <c r="C49" s="108"/>
      <c r="D49" s="110" t="s">
        <v>1629</v>
      </c>
      <c r="E49" s="111" t="s">
        <v>37</v>
      </c>
      <c r="F49" s="112">
        <v>109.9</v>
      </c>
      <c r="G49" s="103"/>
      <c r="H49" s="103">
        <f t="shared" si="0"/>
        <v>0</v>
      </c>
    </row>
    <row r="50" spans="1:8" x14ac:dyDescent="0.2">
      <c r="A50" s="122" t="s">
        <v>1919</v>
      </c>
      <c r="B50" s="263"/>
      <c r="C50" s="125"/>
      <c r="D50" s="123" t="s">
        <v>1630</v>
      </c>
      <c r="E50" s="122"/>
      <c r="F50" s="122"/>
      <c r="G50" s="126"/>
      <c r="H50" s="126"/>
    </row>
    <row r="51" spans="1:8" ht="22.5" x14ac:dyDescent="0.2">
      <c r="A51" s="109" t="s">
        <v>124</v>
      </c>
      <c r="B51" s="263"/>
      <c r="C51" s="108"/>
      <c r="D51" s="110" t="s">
        <v>1631</v>
      </c>
      <c r="E51" s="111" t="s">
        <v>37</v>
      </c>
      <c r="F51" s="112">
        <v>13</v>
      </c>
      <c r="G51" s="103"/>
      <c r="H51" s="103">
        <f t="shared" si="0"/>
        <v>0</v>
      </c>
    </row>
    <row r="52" spans="1:8" ht="33.75" x14ac:dyDescent="0.2">
      <c r="A52" s="109" t="s">
        <v>126</v>
      </c>
      <c r="B52" s="263"/>
      <c r="C52" s="108"/>
      <c r="D52" s="110" t="s">
        <v>1632</v>
      </c>
      <c r="E52" s="111" t="s">
        <v>43</v>
      </c>
      <c r="F52" s="112">
        <v>234.75</v>
      </c>
      <c r="G52" s="103"/>
      <c r="H52" s="103">
        <f t="shared" si="0"/>
        <v>0</v>
      </c>
    </row>
    <row r="53" spans="1:8" ht="33.75" x14ac:dyDescent="0.2">
      <c r="A53" s="109" t="s">
        <v>128</v>
      </c>
      <c r="B53" s="263"/>
      <c r="C53" s="108"/>
      <c r="D53" s="110" t="s">
        <v>1633</v>
      </c>
      <c r="E53" s="111" t="s">
        <v>37</v>
      </c>
      <c r="F53" s="112">
        <v>156.5</v>
      </c>
      <c r="G53" s="103"/>
      <c r="H53" s="103">
        <f t="shared" si="0"/>
        <v>0</v>
      </c>
    </row>
    <row r="54" spans="1:8" x14ac:dyDescent="0.2">
      <c r="A54" s="122" t="s">
        <v>1920</v>
      </c>
      <c r="B54" s="263"/>
      <c r="C54" s="125"/>
      <c r="D54" s="123" t="s">
        <v>1634</v>
      </c>
      <c r="E54" s="122"/>
      <c r="F54" s="122"/>
      <c r="G54" s="126"/>
      <c r="H54" s="126"/>
    </row>
    <row r="55" spans="1:8" ht="22.5" x14ac:dyDescent="0.2">
      <c r="A55" s="109" t="s">
        <v>130</v>
      </c>
      <c r="B55" s="263"/>
      <c r="C55" s="108"/>
      <c r="D55" s="110" t="s">
        <v>1635</v>
      </c>
      <c r="E55" s="111" t="s">
        <v>43</v>
      </c>
      <c r="F55" s="112">
        <v>31.352</v>
      </c>
      <c r="G55" s="103"/>
      <c r="H55" s="103">
        <f t="shared" si="0"/>
        <v>0</v>
      </c>
    </row>
    <row r="56" spans="1:8" ht="45" x14ac:dyDescent="0.2">
      <c r="A56" s="109" t="s">
        <v>134</v>
      </c>
      <c r="B56" s="263"/>
      <c r="C56" s="108"/>
      <c r="D56" s="110" t="s">
        <v>1636</v>
      </c>
      <c r="E56" s="111" t="s">
        <v>24</v>
      </c>
      <c r="F56" s="112">
        <v>391.9</v>
      </c>
      <c r="G56" s="103"/>
      <c r="H56" s="103">
        <f t="shared" si="0"/>
        <v>0</v>
      </c>
    </row>
    <row r="57" spans="1:8" ht="33.75" x14ac:dyDescent="0.2">
      <c r="A57" s="109" t="s">
        <v>136</v>
      </c>
      <c r="B57" s="263"/>
      <c r="C57" s="108"/>
      <c r="D57" s="110" t="s">
        <v>1620</v>
      </c>
      <c r="E57" s="111" t="s">
        <v>37</v>
      </c>
      <c r="F57" s="112">
        <v>40.450000000000003</v>
      </c>
      <c r="G57" s="103"/>
      <c r="H57" s="103">
        <f t="shared" si="0"/>
        <v>0</v>
      </c>
    </row>
    <row r="58" spans="1:8" ht="45" x14ac:dyDescent="0.2">
      <c r="A58" s="109" t="s">
        <v>138</v>
      </c>
      <c r="B58" s="263"/>
      <c r="C58" s="108"/>
      <c r="D58" s="110" t="s">
        <v>1623</v>
      </c>
      <c r="E58" s="111" t="s">
        <v>37</v>
      </c>
      <c r="F58" s="112">
        <v>40.450000000000003</v>
      </c>
      <c r="G58" s="103"/>
      <c r="H58" s="103">
        <f t="shared" si="0"/>
        <v>0</v>
      </c>
    </row>
    <row r="59" spans="1:8" x14ac:dyDescent="0.2">
      <c r="A59" s="122" t="s">
        <v>1921</v>
      </c>
      <c r="B59" s="263"/>
      <c r="C59" s="125"/>
      <c r="D59" s="123" t="s">
        <v>1637</v>
      </c>
      <c r="E59" s="122"/>
      <c r="F59" s="122"/>
      <c r="G59" s="126"/>
      <c r="H59" s="126"/>
    </row>
    <row r="60" spans="1:8" ht="33.75" x14ac:dyDescent="0.2">
      <c r="A60" s="109" t="s">
        <v>140</v>
      </c>
      <c r="B60" s="263"/>
      <c r="C60" s="108"/>
      <c r="D60" s="110" t="s">
        <v>1638</v>
      </c>
      <c r="E60" s="111" t="s">
        <v>43</v>
      </c>
      <c r="F60" s="112">
        <v>2.64</v>
      </c>
      <c r="G60" s="103"/>
      <c r="H60" s="103">
        <f t="shared" si="0"/>
        <v>0</v>
      </c>
    </row>
    <row r="61" spans="1:8" ht="45" x14ac:dyDescent="0.2">
      <c r="A61" s="109" t="s">
        <v>142</v>
      </c>
      <c r="B61" s="263"/>
      <c r="C61" s="108"/>
      <c r="D61" s="110" t="s">
        <v>1639</v>
      </c>
      <c r="E61" s="111" t="s">
        <v>37</v>
      </c>
      <c r="F61" s="112">
        <v>9.24</v>
      </c>
      <c r="G61" s="103"/>
      <c r="H61" s="103">
        <f t="shared" si="0"/>
        <v>0</v>
      </c>
    </row>
    <row r="62" spans="1:8" ht="22.5" x14ac:dyDescent="0.2">
      <c r="A62" s="122" t="s">
        <v>1922</v>
      </c>
      <c r="B62" s="263"/>
      <c r="C62" s="125"/>
      <c r="D62" s="123" t="s">
        <v>1640</v>
      </c>
      <c r="E62" s="122"/>
      <c r="F62" s="122"/>
      <c r="G62" s="126"/>
      <c r="H62" s="126"/>
    </row>
    <row r="63" spans="1:8" ht="33.75" x14ac:dyDescent="0.2">
      <c r="A63" s="109" t="s">
        <v>144</v>
      </c>
      <c r="B63" s="263"/>
      <c r="C63" s="108"/>
      <c r="D63" s="110" t="s">
        <v>1641</v>
      </c>
      <c r="E63" s="111" t="s">
        <v>36</v>
      </c>
      <c r="F63" s="112">
        <v>21</v>
      </c>
      <c r="G63" s="103"/>
      <c r="H63" s="103">
        <f t="shared" si="0"/>
        <v>0</v>
      </c>
    </row>
    <row r="64" spans="1:8" ht="45" x14ac:dyDescent="0.2">
      <c r="A64" s="109" t="s">
        <v>146</v>
      </c>
      <c r="B64" s="263"/>
      <c r="C64" s="108"/>
      <c r="D64" s="110" t="s">
        <v>1642</v>
      </c>
      <c r="E64" s="111" t="s">
        <v>1643</v>
      </c>
      <c r="F64" s="112">
        <v>0.41799999999999998</v>
      </c>
      <c r="G64" s="103"/>
      <c r="H64" s="103">
        <f t="shared" si="0"/>
        <v>0</v>
      </c>
    </row>
    <row r="65" spans="1:8" ht="33.75" x14ac:dyDescent="0.2">
      <c r="A65" s="109" t="s">
        <v>148</v>
      </c>
      <c r="B65" s="263"/>
      <c r="C65" s="108"/>
      <c r="D65" s="110" t="s">
        <v>1644</v>
      </c>
      <c r="E65" s="111" t="s">
        <v>1643</v>
      </c>
      <c r="F65" s="112">
        <v>0.4</v>
      </c>
      <c r="G65" s="103"/>
      <c r="H65" s="103">
        <f t="shared" si="0"/>
        <v>0</v>
      </c>
    </row>
    <row r="66" spans="1:8" ht="22.5" x14ac:dyDescent="0.2">
      <c r="A66" s="109" t="s">
        <v>150</v>
      </c>
      <c r="B66" s="263"/>
      <c r="C66" s="108"/>
      <c r="D66" s="110" t="s">
        <v>1645</v>
      </c>
      <c r="E66" s="111" t="s">
        <v>36</v>
      </c>
      <c r="F66" s="112">
        <v>7</v>
      </c>
      <c r="G66" s="103"/>
      <c r="H66" s="103">
        <f t="shared" si="0"/>
        <v>0</v>
      </c>
    </row>
    <row r="67" spans="1:8" x14ac:dyDescent="0.2">
      <c r="A67" s="122" t="s">
        <v>1923</v>
      </c>
      <c r="B67" s="263"/>
      <c r="C67" s="125"/>
      <c r="D67" s="123" t="s">
        <v>1646</v>
      </c>
      <c r="E67" s="122"/>
      <c r="F67" s="122"/>
      <c r="G67" s="126"/>
      <c r="H67" s="126"/>
    </row>
    <row r="68" spans="1:8" ht="22.5" x14ac:dyDescent="0.2">
      <c r="A68" s="109" t="s">
        <v>152</v>
      </c>
      <c r="B68" s="263"/>
      <c r="C68" s="108"/>
      <c r="D68" s="110" t="s">
        <v>718</v>
      </c>
      <c r="E68" s="111" t="s">
        <v>43</v>
      </c>
      <c r="F68" s="112">
        <v>2.952</v>
      </c>
      <c r="G68" s="103"/>
      <c r="H68" s="103">
        <f t="shared" si="0"/>
        <v>0</v>
      </c>
    </row>
    <row r="69" spans="1:8" ht="33.75" x14ac:dyDescent="0.2">
      <c r="A69" s="109" t="s">
        <v>154</v>
      </c>
      <c r="B69" s="263"/>
      <c r="C69" s="108"/>
      <c r="D69" s="110" t="s">
        <v>1647</v>
      </c>
      <c r="E69" s="111" t="s">
        <v>24</v>
      </c>
      <c r="F69" s="112">
        <v>12.3</v>
      </c>
      <c r="G69" s="103"/>
      <c r="H69" s="103">
        <f t="shared" si="0"/>
        <v>0</v>
      </c>
    </row>
    <row r="70" spans="1:8" ht="33.75" x14ac:dyDescent="0.2">
      <c r="A70" s="109" t="s">
        <v>156</v>
      </c>
      <c r="B70" s="263"/>
      <c r="C70" s="108"/>
      <c r="D70" s="110" t="s">
        <v>733</v>
      </c>
      <c r="E70" s="111" t="s">
        <v>43</v>
      </c>
      <c r="F70" s="112">
        <v>1.968</v>
      </c>
      <c r="G70" s="103"/>
      <c r="H70" s="103">
        <f t="shared" si="0"/>
        <v>0</v>
      </c>
    </row>
    <row r="71" spans="1:8" ht="33.75" x14ac:dyDescent="0.2">
      <c r="A71" s="109" t="s">
        <v>158</v>
      </c>
      <c r="B71" s="263"/>
      <c r="C71" s="108"/>
      <c r="D71" s="110" t="s">
        <v>1648</v>
      </c>
      <c r="E71" s="111" t="s">
        <v>24</v>
      </c>
      <c r="F71" s="112">
        <v>12.3</v>
      </c>
      <c r="G71" s="103"/>
      <c r="H71" s="103">
        <f t="shared" si="0"/>
        <v>0</v>
      </c>
    </row>
    <row r="72" spans="1:8" ht="33.75" x14ac:dyDescent="0.2">
      <c r="A72" s="109" t="s">
        <v>162</v>
      </c>
      <c r="B72" s="263"/>
      <c r="C72" s="108"/>
      <c r="D72" s="110" t="s">
        <v>1649</v>
      </c>
      <c r="E72" s="111" t="s">
        <v>36</v>
      </c>
      <c r="F72" s="112">
        <v>1</v>
      </c>
      <c r="G72" s="103"/>
      <c r="H72" s="103">
        <f t="shared" si="0"/>
        <v>0</v>
      </c>
    </row>
    <row r="73" spans="1:8" ht="22.5" x14ac:dyDescent="0.2">
      <c r="A73" s="109" t="s">
        <v>164</v>
      </c>
      <c r="B73" s="263"/>
      <c r="C73" s="108"/>
      <c r="D73" s="110" t="s">
        <v>1650</v>
      </c>
      <c r="E73" s="111" t="s">
        <v>1651</v>
      </c>
      <c r="F73" s="112">
        <v>1</v>
      </c>
      <c r="G73" s="103"/>
      <c r="H73" s="103">
        <f t="shared" si="0"/>
        <v>0</v>
      </c>
    </row>
    <row r="74" spans="1:8" ht="22.5" x14ac:dyDescent="0.2">
      <c r="A74" s="109" t="s">
        <v>166</v>
      </c>
      <c r="B74" s="263"/>
      <c r="C74" s="108"/>
      <c r="D74" s="110" t="s">
        <v>1652</v>
      </c>
      <c r="E74" s="111" t="s">
        <v>36</v>
      </c>
      <c r="F74" s="112">
        <v>1</v>
      </c>
      <c r="G74" s="103"/>
      <c r="H74" s="103">
        <f t="shared" ref="H74:H97" si="1">F74*G74</f>
        <v>0</v>
      </c>
    </row>
    <row r="75" spans="1:8" ht="45" x14ac:dyDescent="0.2">
      <c r="A75" s="109" t="s">
        <v>169</v>
      </c>
      <c r="B75" s="263"/>
      <c r="C75" s="108"/>
      <c r="D75" s="110" t="s">
        <v>1653</v>
      </c>
      <c r="E75" s="111" t="s">
        <v>36</v>
      </c>
      <c r="F75" s="112">
        <v>1</v>
      </c>
      <c r="G75" s="103"/>
      <c r="H75" s="103">
        <f t="shared" si="1"/>
        <v>0</v>
      </c>
    </row>
    <row r="76" spans="1:8" ht="22.5" x14ac:dyDescent="0.2">
      <c r="A76" s="109" t="s">
        <v>172</v>
      </c>
      <c r="B76" s="263"/>
      <c r="C76" s="108"/>
      <c r="D76" s="110" t="s">
        <v>1654</v>
      </c>
      <c r="E76" s="111" t="s">
        <v>1655</v>
      </c>
      <c r="F76" s="112">
        <v>2</v>
      </c>
      <c r="G76" s="103"/>
      <c r="H76" s="103">
        <f t="shared" si="1"/>
        <v>0</v>
      </c>
    </row>
    <row r="77" spans="1:8" ht="22.5" x14ac:dyDescent="0.2">
      <c r="A77" s="109" t="s">
        <v>176</v>
      </c>
      <c r="B77" s="263"/>
      <c r="C77" s="108"/>
      <c r="D77" s="110" t="s">
        <v>1656</v>
      </c>
      <c r="E77" s="111" t="s">
        <v>36</v>
      </c>
      <c r="F77" s="112">
        <v>1</v>
      </c>
      <c r="G77" s="103"/>
      <c r="H77" s="103">
        <f t="shared" si="1"/>
        <v>0</v>
      </c>
    </row>
    <row r="78" spans="1:8" ht="22.5" x14ac:dyDescent="0.2">
      <c r="A78" s="122" t="s">
        <v>1924</v>
      </c>
      <c r="B78" s="263"/>
      <c r="C78" s="125"/>
      <c r="D78" s="123" t="s">
        <v>1657</v>
      </c>
      <c r="E78" s="122"/>
      <c r="F78" s="122"/>
      <c r="G78" s="126"/>
      <c r="H78" s="126"/>
    </row>
    <row r="79" spans="1:8" ht="22.5" x14ac:dyDescent="0.2">
      <c r="A79" s="109" t="s">
        <v>178</v>
      </c>
      <c r="B79" s="263"/>
      <c r="C79" s="108"/>
      <c r="D79" s="110" t="s">
        <v>1658</v>
      </c>
      <c r="E79" s="111" t="s">
        <v>33</v>
      </c>
      <c r="F79" s="112">
        <v>24</v>
      </c>
      <c r="G79" s="103"/>
      <c r="H79" s="103">
        <f t="shared" si="1"/>
        <v>0</v>
      </c>
    </row>
    <row r="80" spans="1:8" ht="22.5" x14ac:dyDescent="0.2">
      <c r="A80" s="109" t="s">
        <v>180</v>
      </c>
      <c r="B80" s="263"/>
      <c r="C80" s="108"/>
      <c r="D80" s="110" t="s">
        <v>1659</v>
      </c>
      <c r="E80" s="111" t="s">
        <v>33</v>
      </c>
      <c r="F80" s="112">
        <v>5</v>
      </c>
      <c r="G80" s="103"/>
      <c r="H80" s="103">
        <f t="shared" si="1"/>
        <v>0</v>
      </c>
    </row>
    <row r="81" spans="1:8" ht="22.5" x14ac:dyDescent="0.2">
      <c r="A81" s="109" t="s">
        <v>182</v>
      </c>
      <c r="B81" s="263"/>
      <c r="C81" s="108"/>
      <c r="D81" s="110" t="s">
        <v>1660</v>
      </c>
      <c r="E81" s="111" t="s">
        <v>33</v>
      </c>
      <c r="F81" s="112">
        <v>1</v>
      </c>
      <c r="G81" s="103"/>
      <c r="H81" s="103">
        <f t="shared" si="1"/>
        <v>0</v>
      </c>
    </row>
    <row r="82" spans="1:8" ht="22.5" x14ac:dyDescent="0.2">
      <c r="A82" s="109" t="s">
        <v>184</v>
      </c>
      <c r="B82" s="263"/>
      <c r="C82" s="108"/>
      <c r="D82" s="110" t="s">
        <v>1661</v>
      </c>
      <c r="E82" s="111" t="s">
        <v>3</v>
      </c>
      <c r="F82" s="112">
        <v>0.01</v>
      </c>
      <c r="G82" s="103"/>
      <c r="H82" s="103">
        <f t="shared" si="1"/>
        <v>0</v>
      </c>
    </row>
    <row r="83" spans="1:8" ht="22.5" x14ac:dyDescent="0.2">
      <c r="A83" s="109" t="s">
        <v>186</v>
      </c>
      <c r="B83" s="263"/>
      <c r="C83" s="108"/>
      <c r="D83" s="110" t="s">
        <v>1662</v>
      </c>
      <c r="E83" s="111" t="s">
        <v>43</v>
      </c>
      <c r="F83" s="112">
        <v>0.81</v>
      </c>
      <c r="G83" s="103"/>
      <c r="H83" s="103">
        <f t="shared" si="1"/>
        <v>0</v>
      </c>
    </row>
    <row r="84" spans="1:8" ht="22.5" x14ac:dyDescent="0.2">
      <c r="A84" s="109" t="s">
        <v>188</v>
      </c>
      <c r="B84" s="263"/>
      <c r="C84" s="108"/>
      <c r="D84" s="110" t="s">
        <v>1663</v>
      </c>
      <c r="E84" s="111" t="s">
        <v>43</v>
      </c>
      <c r="F84" s="112">
        <v>8.1</v>
      </c>
      <c r="G84" s="103"/>
      <c r="H84" s="103">
        <f t="shared" si="1"/>
        <v>0</v>
      </c>
    </row>
    <row r="85" spans="1:8" ht="22.5" x14ac:dyDescent="0.2">
      <c r="A85" s="109" t="s">
        <v>190</v>
      </c>
      <c r="B85" s="263"/>
      <c r="C85" s="108"/>
      <c r="D85" s="110" t="s">
        <v>1664</v>
      </c>
      <c r="E85" s="111" t="s">
        <v>1665</v>
      </c>
      <c r="F85" s="112">
        <v>7.2</v>
      </c>
      <c r="G85" s="103"/>
      <c r="H85" s="103">
        <f t="shared" si="1"/>
        <v>0</v>
      </c>
    </row>
    <row r="86" spans="1:8" ht="22.5" x14ac:dyDescent="0.2">
      <c r="A86" s="109" t="s">
        <v>192</v>
      </c>
      <c r="B86" s="263"/>
      <c r="C86" s="108"/>
      <c r="D86" s="110" t="s">
        <v>1666</v>
      </c>
      <c r="E86" s="111" t="s">
        <v>1665</v>
      </c>
      <c r="F86" s="112">
        <v>0.54</v>
      </c>
      <c r="G86" s="103"/>
      <c r="H86" s="103">
        <f t="shared" si="1"/>
        <v>0</v>
      </c>
    </row>
    <row r="87" spans="1:8" ht="45" x14ac:dyDescent="0.2">
      <c r="A87" s="109" t="s">
        <v>193</v>
      </c>
      <c r="B87" s="263"/>
      <c r="C87" s="108"/>
      <c r="D87" s="110" t="s">
        <v>1667</v>
      </c>
      <c r="E87" s="111" t="s">
        <v>37</v>
      </c>
      <c r="F87" s="112">
        <v>255</v>
      </c>
      <c r="G87" s="103"/>
      <c r="H87" s="103">
        <f t="shared" si="1"/>
        <v>0</v>
      </c>
    </row>
    <row r="88" spans="1:8" x14ac:dyDescent="0.2">
      <c r="A88" s="122" t="s">
        <v>1925</v>
      </c>
      <c r="B88" s="263"/>
      <c r="C88" s="125"/>
      <c r="D88" s="123" t="s">
        <v>1668</v>
      </c>
      <c r="E88" s="122"/>
      <c r="F88" s="122"/>
      <c r="G88" s="126"/>
      <c r="H88" s="126"/>
    </row>
    <row r="89" spans="1:8" ht="101.25" x14ac:dyDescent="0.2">
      <c r="A89" s="109" t="s">
        <v>196</v>
      </c>
      <c r="B89" s="263"/>
      <c r="C89" s="108"/>
      <c r="D89" s="110" t="s">
        <v>1669</v>
      </c>
      <c r="E89" s="111" t="s">
        <v>33</v>
      </c>
      <c r="F89" s="112">
        <v>775</v>
      </c>
      <c r="G89" s="103"/>
      <c r="H89" s="103">
        <f t="shared" si="1"/>
        <v>0</v>
      </c>
    </row>
    <row r="90" spans="1:8" ht="90" x14ac:dyDescent="0.2">
      <c r="A90" s="109" t="s">
        <v>198</v>
      </c>
      <c r="B90" s="263"/>
      <c r="C90" s="108"/>
      <c r="D90" s="110" t="s">
        <v>1670</v>
      </c>
      <c r="E90" s="111" t="s">
        <v>33</v>
      </c>
      <c r="F90" s="112">
        <v>90</v>
      </c>
      <c r="G90" s="103"/>
      <c r="H90" s="103">
        <f t="shared" si="1"/>
        <v>0</v>
      </c>
    </row>
    <row r="91" spans="1:8" x14ac:dyDescent="0.2">
      <c r="A91" s="122" t="s">
        <v>1926</v>
      </c>
      <c r="B91" s="263"/>
      <c r="C91" s="125"/>
      <c r="D91" s="123" t="s">
        <v>1671</v>
      </c>
      <c r="E91" s="122"/>
      <c r="F91" s="122"/>
      <c r="G91" s="126"/>
      <c r="H91" s="126"/>
    </row>
    <row r="92" spans="1:8" ht="45" x14ac:dyDescent="0.2">
      <c r="A92" s="109" t="s">
        <v>200</v>
      </c>
      <c r="B92" s="263"/>
      <c r="C92" s="108"/>
      <c r="D92" s="110" t="s">
        <v>1672</v>
      </c>
      <c r="E92" s="111" t="s">
        <v>3</v>
      </c>
      <c r="F92" s="112">
        <v>0.52900000000000003</v>
      </c>
      <c r="G92" s="103"/>
      <c r="H92" s="103">
        <f t="shared" si="1"/>
        <v>0</v>
      </c>
    </row>
    <row r="93" spans="1:8" ht="45" x14ac:dyDescent="0.2">
      <c r="A93" s="109" t="s">
        <v>202</v>
      </c>
      <c r="B93" s="263"/>
      <c r="C93" s="108"/>
      <c r="D93" s="110" t="s">
        <v>1673</v>
      </c>
      <c r="E93" s="111" t="s">
        <v>3</v>
      </c>
      <c r="F93" s="112">
        <v>2.1160000000000001</v>
      </c>
      <c r="G93" s="103"/>
      <c r="H93" s="103">
        <f t="shared" si="1"/>
        <v>0</v>
      </c>
    </row>
    <row r="94" spans="1:8" ht="45" x14ac:dyDescent="0.2">
      <c r="A94" s="109" t="s">
        <v>204</v>
      </c>
      <c r="B94" s="263"/>
      <c r="C94" s="108"/>
      <c r="D94" s="110" t="s">
        <v>1674</v>
      </c>
      <c r="E94" s="111" t="s">
        <v>3</v>
      </c>
      <c r="F94" s="112">
        <v>0.52900000000000003</v>
      </c>
      <c r="G94" s="103"/>
      <c r="H94" s="103">
        <f t="shared" si="1"/>
        <v>0</v>
      </c>
    </row>
    <row r="95" spans="1:8" ht="45" x14ac:dyDescent="0.2">
      <c r="A95" s="109" t="s">
        <v>205</v>
      </c>
      <c r="B95" s="263"/>
      <c r="C95" s="108"/>
      <c r="D95" s="110" t="s">
        <v>1675</v>
      </c>
      <c r="E95" s="111" t="s">
        <v>3</v>
      </c>
      <c r="F95" s="112">
        <v>6.3E-2</v>
      </c>
      <c r="G95" s="103"/>
      <c r="H95" s="103">
        <f t="shared" si="1"/>
        <v>0</v>
      </c>
    </row>
    <row r="96" spans="1:8" ht="45" x14ac:dyDescent="0.2">
      <c r="A96" s="109" t="s">
        <v>207</v>
      </c>
      <c r="B96" s="263"/>
      <c r="C96" s="108"/>
      <c r="D96" s="110" t="s">
        <v>1676</v>
      </c>
      <c r="E96" s="111" t="s">
        <v>3</v>
      </c>
      <c r="F96" s="112">
        <v>0.252</v>
      </c>
      <c r="G96" s="103"/>
      <c r="H96" s="103">
        <f t="shared" si="1"/>
        <v>0</v>
      </c>
    </row>
    <row r="97" spans="1:8" ht="45" x14ac:dyDescent="0.2">
      <c r="A97" s="109" t="s">
        <v>209</v>
      </c>
      <c r="B97" s="264"/>
      <c r="C97" s="108"/>
      <c r="D97" s="110" t="s">
        <v>1677</v>
      </c>
      <c r="E97" s="111" t="s">
        <v>37</v>
      </c>
      <c r="F97" s="112">
        <v>630</v>
      </c>
      <c r="G97" s="103"/>
      <c r="H97" s="103">
        <f t="shared" si="1"/>
        <v>0</v>
      </c>
    </row>
    <row r="98" spans="1:8" x14ac:dyDescent="0.2">
      <c r="A98" s="256" t="s">
        <v>1927</v>
      </c>
      <c r="B98" s="257"/>
      <c r="C98" s="257"/>
      <c r="D98" s="257"/>
      <c r="E98" s="257"/>
      <c r="F98" s="257"/>
      <c r="G98" s="257"/>
      <c r="H98" s="127">
        <f>SUM(H9:H14,H16:H21,H23:H34,H36:H42,H44:H58,H60:H61,H63:H66,H68:H77,H79:H87,H89:H90,H92:H97)</f>
        <v>0</v>
      </c>
    </row>
    <row r="99" spans="1:8" ht="24" customHeight="1" x14ac:dyDescent="0.2">
      <c r="A99" s="122" t="s">
        <v>1928</v>
      </c>
      <c r="B99" s="108"/>
      <c r="C99" s="260" t="s">
        <v>1843</v>
      </c>
      <c r="D99" s="123" t="s">
        <v>1678</v>
      </c>
      <c r="E99" s="122"/>
      <c r="F99" s="122"/>
      <c r="G99" s="125"/>
      <c r="H99" s="125"/>
    </row>
    <row r="100" spans="1:8" ht="22.5" customHeight="1" x14ac:dyDescent="0.2">
      <c r="A100" s="128" t="s">
        <v>1929</v>
      </c>
      <c r="B100" s="262" t="s">
        <v>1814</v>
      </c>
      <c r="C100" s="261"/>
      <c r="D100" s="123" t="s">
        <v>1679</v>
      </c>
      <c r="E100" s="122"/>
      <c r="F100" s="122"/>
      <c r="G100" s="125"/>
      <c r="H100" s="125"/>
    </row>
    <row r="101" spans="1:8" ht="45" x14ac:dyDescent="0.2">
      <c r="A101" s="98">
        <v>78</v>
      </c>
      <c r="B101" s="263"/>
      <c r="C101" s="113"/>
      <c r="D101" s="100" t="s">
        <v>1680</v>
      </c>
      <c r="E101" s="101" t="s">
        <v>43</v>
      </c>
      <c r="F101" s="102">
        <v>515.61</v>
      </c>
      <c r="G101" s="103"/>
      <c r="H101" s="103">
        <f>F101*G101</f>
        <v>0</v>
      </c>
    </row>
    <row r="102" spans="1:8" ht="67.5" x14ac:dyDescent="0.2">
      <c r="A102" s="98">
        <v>79</v>
      </c>
      <c r="B102" s="263"/>
      <c r="C102" s="113"/>
      <c r="D102" s="100" t="s">
        <v>1681</v>
      </c>
      <c r="E102" s="101" t="s">
        <v>43</v>
      </c>
      <c r="F102" s="102">
        <v>123.93</v>
      </c>
      <c r="G102" s="103"/>
      <c r="H102" s="103">
        <f t="shared" ref="H102:H116" si="2">F102*G102</f>
        <v>0</v>
      </c>
    </row>
    <row r="103" spans="1:8" ht="90" x14ac:dyDescent="0.2">
      <c r="A103" s="98">
        <v>80</v>
      </c>
      <c r="B103" s="263"/>
      <c r="C103" s="113"/>
      <c r="D103" s="100" t="s">
        <v>2104</v>
      </c>
      <c r="E103" s="101" t="s">
        <v>43</v>
      </c>
      <c r="F103" s="102">
        <v>123.9</v>
      </c>
      <c r="G103" s="103"/>
      <c r="H103" s="103">
        <f t="shared" si="2"/>
        <v>0</v>
      </c>
    </row>
    <row r="104" spans="1:8" ht="67.5" x14ac:dyDescent="0.2">
      <c r="A104" s="98">
        <v>81</v>
      </c>
      <c r="B104" s="263"/>
      <c r="C104" s="113"/>
      <c r="D104" s="100" t="s">
        <v>1682</v>
      </c>
      <c r="E104" s="101" t="s">
        <v>43</v>
      </c>
      <c r="F104" s="102">
        <v>33.659999999999997</v>
      </c>
      <c r="G104" s="103"/>
      <c r="H104" s="103">
        <f t="shared" si="2"/>
        <v>0</v>
      </c>
    </row>
    <row r="105" spans="1:8" ht="22.5" x14ac:dyDescent="0.2">
      <c r="A105" s="98">
        <v>82</v>
      </c>
      <c r="B105" s="263"/>
      <c r="C105" s="113"/>
      <c r="D105" s="100" t="s">
        <v>1683</v>
      </c>
      <c r="E105" s="101" t="s">
        <v>37</v>
      </c>
      <c r="F105" s="102">
        <v>275.39999999999998</v>
      </c>
      <c r="G105" s="103"/>
      <c r="H105" s="103">
        <f t="shared" si="2"/>
        <v>0</v>
      </c>
    </row>
    <row r="106" spans="1:8" ht="22.5" x14ac:dyDescent="0.2">
      <c r="A106" s="98">
        <v>83</v>
      </c>
      <c r="B106" s="263"/>
      <c r="C106" s="113"/>
      <c r="D106" s="100" t="s">
        <v>1684</v>
      </c>
      <c r="E106" s="101" t="s">
        <v>43</v>
      </c>
      <c r="F106" s="102">
        <v>82.62</v>
      </c>
      <c r="G106" s="103"/>
      <c r="H106" s="103">
        <f t="shared" si="2"/>
        <v>0</v>
      </c>
    </row>
    <row r="107" spans="1:8" ht="22.5" x14ac:dyDescent="0.2">
      <c r="A107" s="98">
        <v>84</v>
      </c>
      <c r="B107" s="263"/>
      <c r="C107" s="113"/>
      <c r="D107" s="100" t="s">
        <v>1685</v>
      </c>
      <c r="E107" s="101" t="s">
        <v>43</v>
      </c>
      <c r="F107" s="102">
        <v>55.08</v>
      </c>
      <c r="G107" s="103"/>
      <c r="H107" s="103">
        <f t="shared" si="2"/>
        <v>0</v>
      </c>
    </row>
    <row r="108" spans="1:8" ht="33.75" x14ac:dyDescent="0.2">
      <c r="A108" s="98">
        <v>85</v>
      </c>
      <c r="B108" s="263"/>
      <c r="C108" s="113"/>
      <c r="D108" s="100" t="s">
        <v>1686</v>
      </c>
      <c r="E108" s="101" t="s">
        <v>43</v>
      </c>
      <c r="F108" s="102">
        <v>460.53</v>
      </c>
      <c r="G108" s="103"/>
      <c r="H108" s="103">
        <f t="shared" si="2"/>
        <v>0</v>
      </c>
    </row>
    <row r="109" spans="1:8" ht="45" x14ac:dyDescent="0.2">
      <c r="A109" s="98">
        <v>86</v>
      </c>
      <c r="B109" s="263"/>
      <c r="C109" s="113"/>
      <c r="D109" s="100" t="s">
        <v>1687</v>
      </c>
      <c r="E109" s="101" t="s">
        <v>43</v>
      </c>
      <c r="F109" s="102">
        <v>33.659999999999997</v>
      </c>
      <c r="G109" s="103"/>
      <c r="H109" s="103">
        <f t="shared" si="2"/>
        <v>0</v>
      </c>
    </row>
    <row r="110" spans="1:8" ht="33.75" x14ac:dyDescent="0.2">
      <c r="A110" s="98">
        <v>87</v>
      </c>
      <c r="B110" s="263"/>
      <c r="C110" s="113"/>
      <c r="D110" s="100" t="s">
        <v>1688</v>
      </c>
      <c r="E110" s="101" t="s">
        <v>43</v>
      </c>
      <c r="F110" s="102">
        <v>673.2</v>
      </c>
      <c r="G110" s="103"/>
      <c r="H110" s="103">
        <f t="shared" si="2"/>
        <v>0</v>
      </c>
    </row>
    <row r="111" spans="1:8" ht="78.75" x14ac:dyDescent="0.2">
      <c r="A111" s="98">
        <v>88</v>
      </c>
      <c r="B111" s="263"/>
      <c r="C111" s="113"/>
      <c r="D111" s="100" t="s">
        <v>1689</v>
      </c>
      <c r="E111" s="101" t="s">
        <v>37</v>
      </c>
      <c r="F111" s="102">
        <v>1346.4</v>
      </c>
      <c r="G111" s="103"/>
      <c r="H111" s="103">
        <f t="shared" si="2"/>
        <v>0</v>
      </c>
    </row>
    <row r="112" spans="1:8" ht="33.75" x14ac:dyDescent="0.2">
      <c r="A112" s="98">
        <v>89</v>
      </c>
      <c r="B112" s="263"/>
      <c r="C112" s="113"/>
      <c r="D112" s="100" t="s">
        <v>1690</v>
      </c>
      <c r="E112" s="101" t="s">
        <v>37</v>
      </c>
      <c r="F112" s="102">
        <v>1836</v>
      </c>
      <c r="G112" s="103"/>
      <c r="H112" s="103">
        <f t="shared" si="2"/>
        <v>0</v>
      </c>
    </row>
    <row r="113" spans="1:8" ht="45" x14ac:dyDescent="0.2">
      <c r="A113" s="98">
        <v>90</v>
      </c>
      <c r="B113" s="263"/>
      <c r="C113" s="113"/>
      <c r="D113" s="100" t="s">
        <v>1680</v>
      </c>
      <c r="E113" s="101" t="s">
        <v>43</v>
      </c>
      <c r="F113" s="102">
        <v>394.02</v>
      </c>
      <c r="G113" s="103"/>
      <c r="H113" s="103">
        <f t="shared" si="2"/>
        <v>0</v>
      </c>
    </row>
    <row r="114" spans="1:8" ht="67.5" x14ac:dyDescent="0.2">
      <c r="A114" s="98">
        <v>91</v>
      </c>
      <c r="B114" s="263"/>
      <c r="C114" s="113"/>
      <c r="D114" s="100" t="s">
        <v>1682</v>
      </c>
      <c r="E114" s="101" t="s">
        <v>43</v>
      </c>
      <c r="F114" s="102">
        <v>43.78</v>
      </c>
      <c r="G114" s="103"/>
      <c r="H114" s="103">
        <f t="shared" si="2"/>
        <v>0</v>
      </c>
    </row>
    <row r="115" spans="1:8" ht="33.75" x14ac:dyDescent="0.2">
      <c r="A115" s="98">
        <v>92</v>
      </c>
      <c r="B115" s="263"/>
      <c r="C115" s="113"/>
      <c r="D115" s="100" t="s">
        <v>1686</v>
      </c>
      <c r="E115" s="101" t="s">
        <v>43</v>
      </c>
      <c r="F115" s="102">
        <v>437.8</v>
      </c>
      <c r="G115" s="103"/>
      <c r="H115" s="103">
        <f t="shared" si="2"/>
        <v>0</v>
      </c>
    </row>
    <row r="116" spans="1:8" ht="33.75" x14ac:dyDescent="0.2">
      <c r="A116" s="98">
        <v>93</v>
      </c>
      <c r="B116" s="263"/>
      <c r="C116" s="113"/>
      <c r="D116" s="100" t="s">
        <v>1688</v>
      </c>
      <c r="E116" s="101" t="s">
        <v>43</v>
      </c>
      <c r="F116" s="102">
        <v>437.8</v>
      </c>
      <c r="G116" s="103"/>
      <c r="H116" s="103">
        <f t="shared" si="2"/>
        <v>0</v>
      </c>
    </row>
    <row r="117" spans="1:8" ht="33.75" x14ac:dyDescent="0.2">
      <c r="A117" s="165">
        <v>94</v>
      </c>
      <c r="B117" s="263"/>
      <c r="C117" s="99"/>
      <c r="D117" s="166" t="s">
        <v>2165</v>
      </c>
      <c r="E117" s="167" t="s">
        <v>24</v>
      </c>
      <c r="F117" s="168">
        <v>87</v>
      </c>
      <c r="G117" s="103"/>
      <c r="H117" s="103">
        <f t="shared" ref="H117:H155" si="3">F117*G117</f>
        <v>0</v>
      </c>
    </row>
    <row r="118" spans="1:8" ht="33.75" x14ac:dyDescent="0.2">
      <c r="A118" s="165" t="s">
        <v>2163</v>
      </c>
      <c r="B118" s="263"/>
      <c r="C118" s="99"/>
      <c r="D118" s="166" t="s">
        <v>2167</v>
      </c>
      <c r="E118" s="167" t="s">
        <v>24</v>
      </c>
      <c r="F118" s="168">
        <v>92</v>
      </c>
      <c r="G118" s="103"/>
      <c r="H118" s="103">
        <f t="shared" si="3"/>
        <v>0</v>
      </c>
    </row>
    <row r="119" spans="1:8" ht="45" x14ac:dyDescent="0.2">
      <c r="A119" s="165" t="s">
        <v>2164</v>
      </c>
      <c r="B119" s="263"/>
      <c r="C119" s="99"/>
      <c r="D119" s="166" t="s">
        <v>2169</v>
      </c>
      <c r="E119" s="167" t="s">
        <v>24</v>
      </c>
      <c r="F119" s="168">
        <v>47</v>
      </c>
      <c r="G119" s="103"/>
      <c r="H119" s="103">
        <f t="shared" si="3"/>
        <v>0</v>
      </c>
    </row>
    <row r="120" spans="1:8" ht="34.5" customHeight="1" x14ac:dyDescent="0.2">
      <c r="A120" s="165" t="s">
        <v>2166</v>
      </c>
      <c r="B120" s="263"/>
      <c r="C120" s="99"/>
      <c r="D120" s="166" t="s">
        <v>2170</v>
      </c>
      <c r="E120" s="167" t="s">
        <v>24</v>
      </c>
      <c r="F120" s="168">
        <v>351</v>
      </c>
      <c r="G120" s="103"/>
      <c r="H120" s="103">
        <f t="shared" si="3"/>
        <v>0</v>
      </c>
    </row>
    <row r="121" spans="1:8" ht="15.75" customHeight="1" x14ac:dyDescent="0.2">
      <c r="A121" s="165" t="s">
        <v>2168</v>
      </c>
      <c r="B121" s="263"/>
      <c r="C121" s="99"/>
      <c r="D121" s="166" t="s">
        <v>2171</v>
      </c>
      <c r="E121" s="167" t="s">
        <v>25</v>
      </c>
      <c r="F121" s="168">
        <v>1</v>
      </c>
      <c r="G121" s="103"/>
      <c r="H121" s="103">
        <f t="shared" si="3"/>
        <v>0</v>
      </c>
    </row>
    <row r="122" spans="1:8" ht="22.5" x14ac:dyDescent="0.2">
      <c r="A122" s="98">
        <v>95</v>
      </c>
      <c r="B122" s="263"/>
      <c r="C122" s="99"/>
      <c r="D122" s="100" t="s">
        <v>1691</v>
      </c>
      <c r="E122" s="101" t="s">
        <v>24</v>
      </c>
      <c r="F122" s="102">
        <v>112</v>
      </c>
      <c r="G122" s="103"/>
      <c r="H122" s="103">
        <f t="shared" si="3"/>
        <v>0</v>
      </c>
    </row>
    <row r="123" spans="1:8" ht="33.75" x14ac:dyDescent="0.2">
      <c r="A123" s="98">
        <v>96</v>
      </c>
      <c r="B123" s="263"/>
      <c r="C123" s="99"/>
      <c r="D123" s="100" t="s">
        <v>1692</v>
      </c>
      <c r="E123" s="101" t="s">
        <v>1693</v>
      </c>
      <c r="F123" s="102">
        <v>2</v>
      </c>
      <c r="G123" s="103"/>
      <c r="H123" s="103">
        <f t="shared" si="3"/>
        <v>0</v>
      </c>
    </row>
    <row r="124" spans="1:8" ht="33.75" x14ac:dyDescent="0.2">
      <c r="A124" s="98">
        <v>97</v>
      </c>
      <c r="B124" s="263"/>
      <c r="C124" s="99"/>
      <c r="D124" s="100" t="s">
        <v>1694</v>
      </c>
      <c r="E124" s="101" t="s">
        <v>24</v>
      </c>
      <c r="F124" s="102">
        <v>269.5</v>
      </c>
      <c r="G124" s="103"/>
      <c r="H124" s="103">
        <f t="shared" si="3"/>
        <v>0</v>
      </c>
    </row>
    <row r="125" spans="1:8" ht="45" x14ac:dyDescent="0.2">
      <c r="A125" s="98">
        <v>98</v>
      </c>
      <c r="B125" s="263"/>
      <c r="C125" s="99"/>
      <c r="D125" s="100" t="s">
        <v>1695</v>
      </c>
      <c r="E125" s="101" t="s">
        <v>24</v>
      </c>
      <c r="F125" s="102">
        <f>11+3.5</f>
        <v>14.5</v>
      </c>
      <c r="G125" s="103"/>
      <c r="H125" s="103">
        <f t="shared" si="3"/>
        <v>0</v>
      </c>
    </row>
    <row r="126" spans="1:8" ht="56.25" x14ac:dyDescent="0.2">
      <c r="A126" s="98" t="s">
        <v>2111</v>
      </c>
      <c r="B126" s="263"/>
      <c r="C126" s="99"/>
      <c r="D126" s="100" t="s">
        <v>2105</v>
      </c>
      <c r="E126" s="101" t="s">
        <v>24</v>
      </c>
      <c r="F126" s="102"/>
      <c r="G126" s="103"/>
      <c r="H126" s="103">
        <f t="shared" si="3"/>
        <v>0</v>
      </c>
    </row>
    <row r="127" spans="1:8" ht="45" x14ac:dyDescent="0.2">
      <c r="A127" s="98">
        <v>100</v>
      </c>
      <c r="B127" s="263"/>
      <c r="C127" s="99"/>
      <c r="D127" s="100" t="s">
        <v>1696</v>
      </c>
      <c r="E127" s="101" t="s">
        <v>829</v>
      </c>
      <c r="F127" s="102">
        <v>21</v>
      </c>
      <c r="G127" s="103"/>
      <c r="H127" s="103">
        <f t="shared" si="3"/>
        <v>0</v>
      </c>
    </row>
    <row r="128" spans="1:8" ht="56.25" x14ac:dyDescent="0.2">
      <c r="A128" s="98">
        <v>101</v>
      </c>
      <c r="B128" s="263"/>
      <c r="C128" s="99"/>
      <c r="D128" s="100" t="s">
        <v>1697</v>
      </c>
      <c r="E128" s="101" t="s">
        <v>829</v>
      </c>
      <c r="F128" s="102">
        <v>7</v>
      </c>
      <c r="G128" s="103"/>
      <c r="H128" s="103">
        <f t="shared" si="3"/>
        <v>0</v>
      </c>
    </row>
    <row r="129" spans="1:8" ht="56.25" x14ac:dyDescent="0.2">
      <c r="A129" s="98">
        <v>102</v>
      </c>
      <c r="B129" s="263"/>
      <c r="C129" s="99"/>
      <c r="D129" s="100" t="s">
        <v>1698</v>
      </c>
      <c r="E129" s="101" t="s">
        <v>829</v>
      </c>
      <c r="F129" s="102">
        <v>4</v>
      </c>
      <c r="G129" s="103"/>
      <c r="H129" s="103">
        <f t="shared" si="3"/>
        <v>0</v>
      </c>
    </row>
    <row r="130" spans="1:8" ht="56.25" x14ac:dyDescent="0.2">
      <c r="A130" s="98">
        <v>103</v>
      </c>
      <c r="B130" s="263"/>
      <c r="C130" s="99"/>
      <c r="D130" s="100" t="s">
        <v>1699</v>
      </c>
      <c r="E130" s="101" t="s">
        <v>829</v>
      </c>
      <c r="F130" s="102">
        <f>2-2</f>
        <v>0</v>
      </c>
      <c r="G130" s="103"/>
      <c r="H130" s="103">
        <f t="shared" si="3"/>
        <v>0</v>
      </c>
    </row>
    <row r="131" spans="1:8" ht="67.5" x14ac:dyDescent="0.2">
      <c r="A131" s="98">
        <v>104</v>
      </c>
      <c r="B131" s="263"/>
      <c r="C131" s="99"/>
      <c r="D131" s="100" t="s">
        <v>1700</v>
      </c>
      <c r="E131" s="101" t="s">
        <v>33</v>
      </c>
      <c r="F131" s="102">
        <v>6</v>
      </c>
      <c r="G131" s="103"/>
      <c r="H131" s="103">
        <f t="shared" si="3"/>
        <v>0</v>
      </c>
    </row>
    <row r="132" spans="1:8" ht="56.25" x14ac:dyDescent="0.2">
      <c r="A132" s="98">
        <v>105</v>
      </c>
      <c r="B132" s="263"/>
      <c r="C132" s="99"/>
      <c r="D132" s="100" t="s">
        <v>1701</v>
      </c>
      <c r="E132" s="101" t="s">
        <v>33</v>
      </c>
      <c r="F132" s="102">
        <v>4</v>
      </c>
      <c r="G132" s="103"/>
      <c r="H132" s="103">
        <f t="shared" si="3"/>
        <v>0</v>
      </c>
    </row>
    <row r="133" spans="1:8" ht="33.75" x14ac:dyDescent="0.2">
      <c r="A133" s="98">
        <v>107</v>
      </c>
      <c r="B133" s="263"/>
      <c r="C133" s="99"/>
      <c r="D133" s="100" t="s">
        <v>1702</v>
      </c>
      <c r="E133" s="101" t="s">
        <v>33</v>
      </c>
      <c r="F133" s="102">
        <v>2</v>
      </c>
      <c r="G133" s="103"/>
      <c r="H133" s="103">
        <f t="shared" si="3"/>
        <v>0</v>
      </c>
    </row>
    <row r="134" spans="1:8" ht="56.25" x14ac:dyDescent="0.2">
      <c r="A134" s="98">
        <v>108</v>
      </c>
      <c r="B134" s="263"/>
      <c r="C134" s="99"/>
      <c r="D134" s="100" t="s">
        <v>1703</v>
      </c>
      <c r="E134" s="101" t="s">
        <v>25</v>
      </c>
      <c r="F134" s="102">
        <v>1</v>
      </c>
      <c r="G134" s="103"/>
      <c r="H134" s="103">
        <f t="shared" si="3"/>
        <v>0</v>
      </c>
    </row>
    <row r="135" spans="1:8" ht="33.75" x14ac:dyDescent="0.2">
      <c r="A135" s="98">
        <v>111</v>
      </c>
      <c r="B135" s="263"/>
      <c r="C135" s="99"/>
      <c r="D135" s="100" t="s">
        <v>1704</v>
      </c>
      <c r="E135" s="101" t="s">
        <v>24</v>
      </c>
      <c r="F135" s="102">
        <v>6</v>
      </c>
      <c r="G135" s="103"/>
      <c r="H135" s="103">
        <f t="shared" si="3"/>
        <v>0</v>
      </c>
    </row>
    <row r="136" spans="1:8" ht="22.5" x14ac:dyDescent="0.2">
      <c r="A136" s="98">
        <v>112</v>
      </c>
      <c r="B136" s="263"/>
      <c r="C136" s="99"/>
      <c r="D136" s="100" t="s">
        <v>1705</v>
      </c>
      <c r="E136" s="101" t="s">
        <v>25</v>
      </c>
      <c r="F136" s="102">
        <v>1</v>
      </c>
      <c r="G136" s="103"/>
      <c r="H136" s="103">
        <f t="shared" si="3"/>
        <v>0</v>
      </c>
    </row>
    <row r="137" spans="1:8" ht="56.25" x14ac:dyDescent="0.2">
      <c r="A137" s="98">
        <v>113</v>
      </c>
      <c r="B137" s="263"/>
      <c r="C137" s="99"/>
      <c r="D137" s="100" t="s">
        <v>1706</v>
      </c>
      <c r="E137" s="101" t="s">
        <v>25</v>
      </c>
      <c r="F137" s="102">
        <v>1</v>
      </c>
      <c r="G137" s="103"/>
      <c r="H137" s="103">
        <f t="shared" si="3"/>
        <v>0</v>
      </c>
    </row>
    <row r="138" spans="1:8" ht="33.75" x14ac:dyDescent="0.2">
      <c r="A138" s="98">
        <v>119</v>
      </c>
      <c r="B138" s="263"/>
      <c r="C138" s="99"/>
      <c r="D138" s="100" t="s">
        <v>1707</v>
      </c>
      <c r="E138" s="101" t="s">
        <v>33</v>
      </c>
      <c r="F138" s="102">
        <f>3-1</f>
        <v>2</v>
      </c>
      <c r="G138" s="103"/>
      <c r="H138" s="103">
        <f t="shared" si="3"/>
        <v>0</v>
      </c>
    </row>
    <row r="139" spans="1:8" ht="22.5" x14ac:dyDescent="0.2">
      <c r="A139" s="98">
        <v>122</v>
      </c>
      <c r="B139" s="263"/>
      <c r="C139" s="99"/>
      <c r="D139" s="100" t="s">
        <v>1708</v>
      </c>
      <c r="E139" s="101" t="s">
        <v>24</v>
      </c>
      <c r="F139" s="102">
        <v>0.6</v>
      </c>
      <c r="G139" s="103"/>
      <c r="H139" s="103">
        <f t="shared" si="3"/>
        <v>0</v>
      </c>
    </row>
    <row r="140" spans="1:8" ht="22.5" x14ac:dyDescent="0.2">
      <c r="A140" s="98">
        <v>123</v>
      </c>
      <c r="B140" s="263"/>
      <c r="C140" s="99"/>
      <c r="D140" s="100" t="s">
        <v>1709</v>
      </c>
      <c r="E140" s="101" t="s">
        <v>24</v>
      </c>
      <c r="F140" s="102">
        <v>7</v>
      </c>
      <c r="G140" s="103"/>
      <c r="H140" s="103">
        <f t="shared" si="3"/>
        <v>0</v>
      </c>
    </row>
    <row r="141" spans="1:8" ht="45" x14ac:dyDescent="0.2">
      <c r="A141" s="98">
        <v>124</v>
      </c>
      <c r="B141" s="263"/>
      <c r="C141" s="99"/>
      <c r="D141" s="100" t="s">
        <v>1710</v>
      </c>
      <c r="E141" s="101" t="s">
        <v>43</v>
      </c>
      <c r="F141" s="102">
        <v>2</v>
      </c>
      <c r="G141" s="103"/>
      <c r="H141" s="103">
        <f t="shared" si="3"/>
        <v>0</v>
      </c>
    </row>
    <row r="142" spans="1:8" ht="56.25" x14ac:dyDescent="0.2">
      <c r="A142" s="98">
        <v>125</v>
      </c>
      <c r="B142" s="263"/>
      <c r="C142" s="99"/>
      <c r="D142" s="100" t="s">
        <v>1711</v>
      </c>
      <c r="E142" s="101" t="s">
        <v>1712</v>
      </c>
      <c r="F142" s="102">
        <v>1</v>
      </c>
      <c r="G142" s="103"/>
      <c r="H142" s="103">
        <f t="shared" si="3"/>
        <v>0</v>
      </c>
    </row>
    <row r="143" spans="1:8" ht="33.75" x14ac:dyDescent="0.2">
      <c r="A143" s="98">
        <v>127</v>
      </c>
      <c r="B143" s="263"/>
      <c r="C143" s="99"/>
      <c r="D143" s="100" t="s">
        <v>2106</v>
      </c>
      <c r="E143" s="101" t="s">
        <v>37</v>
      </c>
      <c r="F143" s="102">
        <f>2.434-0.758</f>
        <v>1.6759999999999999</v>
      </c>
      <c r="G143" s="103"/>
      <c r="H143" s="103">
        <f t="shared" si="3"/>
        <v>0</v>
      </c>
    </row>
    <row r="144" spans="1:8" ht="56.25" x14ac:dyDescent="0.2">
      <c r="A144" s="98">
        <v>128</v>
      </c>
      <c r="B144" s="263"/>
      <c r="C144" s="99"/>
      <c r="D144" s="100" t="s">
        <v>1713</v>
      </c>
      <c r="E144" s="101" t="s">
        <v>39</v>
      </c>
      <c r="F144" s="102">
        <v>1</v>
      </c>
      <c r="G144" s="103"/>
      <c r="H144" s="103">
        <f t="shared" si="3"/>
        <v>0</v>
      </c>
    </row>
    <row r="145" spans="1:8" ht="56.25" x14ac:dyDescent="0.2">
      <c r="A145" s="98">
        <v>129</v>
      </c>
      <c r="B145" s="263"/>
      <c r="C145" s="99"/>
      <c r="D145" s="100" t="s">
        <v>1714</v>
      </c>
      <c r="E145" s="101" t="s">
        <v>24</v>
      </c>
      <c r="F145" s="102">
        <v>69</v>
      </c>
      <c r="G145" s="103"/>
      <c r="H145" s="103">
        <f t="shared" si="3"/>
        <v>0</v>
      </c>
    </row>
    <row r="146" spans="1:8" ht="56.25" x14ac:dyDescent="0.2">
      <c r="A146" s="98">
        <v>130</v>
      </c>
      <c r="B146" s="263"/>
      <c r="C146" s="99"/>
      <c r="D146" s="100" t="s">
        <v>1715</v>
      </c>
      <c r="E146" s="101" t="s">
        <v>39</v>
      </c>
      <c r="F146" s="102">
        <v>1</v>
      </c>
      <c r="G146" s="103"/>
      <c r="H146" s="103">
        <f t="shared" si="3"/>
        <v>0</v>
      </c>
    </row>
    <row r="147" spans="1:8" ht="56.25" x14ac:dyDescent="0.2">
      <c r="A147" s="98">
        <v>131</v>
      </c>
      <c r="B147" s="263"/>
      <c r="C147" s="99"/>
      <c r="D147" s="100" t="s">
        <v>1716</v>
      </c>
      <c r="E147" s="101" t="s">
        <v>24</v>
      </c>
      <c r="F147" s="102">
        <v>-183</v>
      </c>
      <c r="G147" s="103"/>
      <c r="H147" s="103">
        <f t="shared" si="3"/>
        <v>0</v>
      </c>
    </row>
    <row r="148" spans="1:8" ht="56.25" x14ac:dyDescent="0.2">
      <c r="A148" s="98">
        <v>132</v>
      </c>
      <c r="B148" s="263"/>
      <c r="C148" s="99"/>
      <c r="D148" s="100" t="s">
        <v>1717</v>
      </c>
      <c r="E148" s="101" t="s">
        <v>39</v>
      </c>
      <c r="F148" s="102">
        <v>1</v>
      </c>
      <c r="G148" s="103"/>
      <c r="H148" s="103">
        <f t="shared" si="3"/>
        <v>0</v>
      </c>
    </row>
    <row r="149" spans="1:8" ht="56.25" x14ac:dyDescent="0.2">
      <c r="A149" s="98">
        <v>133</v>
      </c>
      <c r="B149" s="263"/>
      <c r="C149" s="99"/>
      <c r="D149" s="100" t="s">
        <v>1718</v>
      </c>
      <c r="E149" s="101" t="s">
        <v>24</v>
      </c>
      <c r="F149" s="102">
        <v>-180</v>
      </c>
      <c r="G149" s="103"/>
      <c r="H149" s="103">
        <f t="shared" si="3"/>
        <v>0</v>
      </c>
    </row>
    <row r="150" spans="1:8" ht="45" x14ac:dyDescent="0.2">
      <c r="A150" s="98">
        <v>134</v>
      </c>
      <c r="B150" s="263"/>
      <c r="C150" s="99"/>
      <c r="D150" s="100" t="s">
        <v>1719</v>
      </c>
      <c r="E150" s="101" t="s">
        <v>4</v>
      </c>
      <c r="F150" s="102">
        <v>1</v>
      </c>
      <c r="G150" s="103"/>
      <c r="H150" s="103">
        <f t="shared" si="3"/>
        <v>0</v>
      </c>
    </row>
    <row r="151" spans="1:8" ht="45" x14ac:dyDescent="0.2">
      <c r="A151" s="98">
        <v>135</v>
      </c>
      <c r="B151" s="263"/>
      <c r="C151" s="99"/>
      <c r="D151" s="100" t="s">
        <v>1720</v>
      </c>
      <c r="E151" s="101" t="s">
        <v>4</v>
      </c>
      <c r="F151" s="102">
        <v>11</v>
      </c>
      <c r="G151" s="103"/>
      <c r="H151" s="103">
        <f t="shared" si="3"/>
        <v>0</v>
      </c>
    </row>
    <row r="152" spans="1:8" ht="45" x14ac:dyDescent="0.2">
      <c r="A152" s="98">
        <v>136</v>
      </c>
      <c r="B152" s="263"/>
      <c r="C152" s="99"/>
      <c r="D152" s="100" t="s">
        <v>1721</v>
      </c>
      <c r="E152" s="101" t="s">
        <v>4</v>
      </c>
      <c r="F152" s="102">
        <v>1</v>
      </c>
      <c r="G152" s="103"/>
      <c r="H152" s="103">
        <f t="shared" si="3"/>
        <v>0</v>
      </c>
    </row>
    <row r="153" spans="1:8" ht="45" x14ac:dyDescent="0.2">
      <c r="A153" s="98">
        <v>137</v>
      </c>
      <c r="B153" s="263"/>
      <c r="C153" s="99"/>
      <c r="D153" s="100" t="s">
        <v>1722</v>
      </c>
      <c r="E153" s="101" t="s">
        <v>4</v>
      </c>
      <c r="F153" s="102">
        <v>11</v>
      </c>
      <c r="G153" s="103"/>
      <c r="H153" s="103">
        <f t="shared" si="3"/>
        <v>0</v>
      </c>
    </row>
    <row r="154" spans="1:8" ht="45" x14ac:dyDescent="0.2">
      <c r="A154" s="98">
        <v>138</v>
      </c>
      <c r="B154" s="263"/>
      <c r="C154" s="99"/>
      <c r="D154" s="100" t="s">
        <v>1723</v>
      </c>
      <c r="E154" s="101" t="s">
        <v>24</v>
      </c>
      <c r="F154" s="102">
        <f>296-12.5</f>
        <v>283.5</v>
      </c>
      <c r="G154" s="103"/>
      <c r="H154" s="103">
        <f t="shared" si="3"/>
        <v>0</v>
      </c>
    </row>
    <row r="155" spans="1:8" ht="22.5" x14ac:dyDescent="0.2">
      <c r="A155" s="98">
        <v>139</v>
      </c>
      <c r="B155" s="263"/>
      <c r="C155" s="99"/>
      <c r="D155" s="100" t="s">
        <v>1724</v>
      </c>
      <c r="E155" s="101" t="s">
        <v>25</v>
      </c>
      <c r="F155" s="102">
        <f>3-2</f>
        <v>1</v>
      </c>
      <c r="G155" s="103"/>
      <c r="H155" s="103">
        <f t="shared" si="3"/>
        <v>0</v>
      </c>
    </row>
    <row r="156" spans="1:8" ht="22.5" x14ac:dyDescent="0.2">
      <c r="A156" s="98">
        <v>140</v>
      </c>
      <c r="B156" s="263"/>
      <c r="C156" s="99"/>
      <c r="D156" s="100" t="s">
        <v>1725</v>
      </c>
      <c r="E156" s="101" t="s">
        <v>25</v>
      </c>
      <c r="F156" s="102">
        <v>3</v>
      </c>
      <c r="G156" s="103"/>
      <c r="H156" s="103">
        <f t="shared" ref="H156:H201" si="4">F156*G156</f>
        <v>0</v>
      </c>
    </row>
    <row r="157" spans="1:8" x14ac:dyDescent="0.2">
      <c r="A157" s="98" t="s">
        <v>2112</v>
      </c>
      <c r="B157" s="263"/>
      <c r="C157" s="99"/>
      <c r="D157" s="100" t="s">
        <v>2125</v>
      </c>
      <c r="E157" s="101" t="s">
        <v>25</v>
      </c>
      <c r="F157" s="102">
        <v>1</v>
      </c>
      <c r="G157" s="103"/>
      <c r="H157" s="103">
        <f t="shared" si="4"/>
        <v>0</v>
      </c>
    </row>
    <row r="158" spans="1:8" x14ac:dyDescent="0.2">
      <c r="A158" s="98" t="s">
        <v>2113</v>
      </c>
      <c r="B158" s="263"/>
      <c r="C158" s="99"/>
      <c r="D158" s="100" t="s">
        <v>2126</v>
      </c>
      <c r="E158" s="101" t="s">
        <v>25</v>
      </c>
      <c r="F158" s="102">
        <v>1</v>
      </c>
      <c r="G158" s="103"/>
      <c r="H158" s="103">
        <f t="shared" si="4"/>
        <v>0</v>
      </c>
    </row>
    <row r="159" spans="1:8" ht="56.25" x14ac:dyDescent="0.2">
      <c r="A159" s="98" t="s">
        <v>2114</v>
      </c>
      <c r="B159" s="263"/>
      <c r="C159" s="99"/>
      <c r="D159" s="100" t="s">
        <v>2127</v>
      </c>
      <c r="E159" s="101" t="s">
        <v>24</v>
      </c>
      <c r="F159" s="102">
        <v>4</v>
      </c>
      <c r="G159" s="103"/>
      <c r="H159" s="103">
        <f t="shared" si="4"/>
        <v>0</v>
      </c>
    </row>
    <row r="160" spans="1:8" ht="33.75" x14ac:dyDescent="0.2">
      <c r="A160" s="98" t="s">
        <v>2115</v>
      </c>
      <c r="B160" s="263"/>
      <c r="C160" s="99"/>
      <c r="D160" s="100" t="s">
        <v>2128</v>
      </c>
      <c r="E160" s="101" t="s">
        <v>33</v>
      </c>
      <c r="F160" s="102">
        <v>2</v>
      </c>
      <c r="G160" s="103"/>
      <c r="H160" s="103">
        <f t="shared" si="4"/>
        <v>0</v>
      </c>
    </row>
    <row r="161" spans="1:8" ht="22.5" x14ac:dyDescent="0.2">
      <c r="A161" s="98">
        <v>147</v>
      </c>
      <c r="B161" s="263"/>
      <c r="C161" s="99"/>
      <c r="D161" s="100" t="s">
        <v>1728</v>
      </c>
      <c r="E161" s="101" t="s">
        <v>25</v>
      </c>
      <c r="F161" s="102">
        <v>1</v>
      </c>
      <c r="G161" s="103"/>
      <c r="H161" s="103">
        <f t="shared" si="4"/>
        <v>0</v>
      </c>
    </row>
    <row r="162" spans="1:8" ht="22.5" x14ac:dyDescent="0.2">
      <c r="A162" s="128" t="s">
        <v>1930</v>
      </c>
      <c r="B162" s="263"/>
      <c r="C162" s="129"/>
      <c r="D162" s="123" t="s">
        <v>1729</v>
      </c>
      <c r="E162" s="122"/>
      <c r="F162" s="122"/>
      <c r="G162" s="126"/>
      <c r="H162" s="126">
        <f t="shared" si="4"/>
        <v>0</v>
      </c>
    </row>
    <row r="163" spans="1:8" ht="45" x14ac:dyDescent="0.2">
      <c r="A163" s="98">
        <v>148</v>
      </c>
      <c r="B163" s="263"/>
      <c r="C163" s="99"/>
      <c r="D163" s="114" t="s">
        <v>1680</v>
      </c>
      <c r="E163" s="101" t="s">
        <v>43</v>
      </c>
      <c r="F163" s="102">
        <v>741.678</v>
      </c>
      <c r="G163" s="103"/>
      <c r="H163" s="103">
        <f t="shared" si="4"/>
        <v>0</v>
      </c>
    </row>
    <row r="164" spans="1:8" ht="67.5" x14ac:dyDescent="0.2">
      <c r="A164" s="98">
        <v>149</v>
      </c>
      <c r="B164" s="263"/>
      <c r="C164" s="99"/>
      <c r="D164" s="100" t="s">
        <v>1681</v>
      </c>
      <c r="E164" s="101" t="s">
        <v>43</v>
      </c>
      <c r="F164" s="102">
        <v>224.47200000000001</v>
      </c>
      <c r="G164" s="103"/>
      <c r="H164" s="103">
        <f t="shared" si="4"/>
        <v>0</v>
      </c>
    </row>
    <row r="165" spans="1:8" ht="12.75" customHeight="1" x14ac:dyDescent="0.2">
      <c r="A165" s="98">
        <v>150</v>
      </c>
      <c r="B165" s="263"/>
      <c r="C165" s="99"/>
      <c r="D165" s="100" t="s">
        <v>2104</v>
      </c>
      <c r="E165" s="101" t="s">
        <v>43</v>
      </c>
      <c r="F165" s="102">
        <v>224.47200000000001</v>
      </c>
      <c r="G165" s="103"/>
      <c r="H165" s="103">
        <f t="shared" si="4"/>
        <v>0</v>
      </c>
    </row>
    <row r="166" spans="1:8" ht="12.75" customHeight="1" x14ac:dyDescent="0.2">
      <c r="A166" s="98">
        <v>151</v>
      </c>
      <c r="B166" s="263"/>
      <c r="C166" s="99"/>
      <c r="D166" s="100" t="s">
        <v>1682</v>
      </c>
      <c r="E166" s="101" t="s">
        <v>43</v>
      </c>
      <c r="F166" s="102">
        <v>50.85</v>
      </c>
      <c r="G166" s="103"/>
      <c r="H166" s="103">
        <f t="shared" si="4"/>
        <v>0</v>
      </c>
    </row>
    <row r="167" spans="1:8" ht="22.5" x14ac:dyDescent="0.2">
      <c r="A167" s="98">
        <v>152</v>
      </c>
      <c r="B167" s="263"/>
      <c r="C167" s="99"/>
      <c r="D167" s="100" t="s">
        <v>1730</v>
      </c>
      <c r="E167" s="101" t="s">
        <v>37</v>
      </c>
      <c r="F167" s="102">
        <v>6.28</v>
      </c>
      <c r="G167" s="103"/>
      <c r="H167" s="103">
        <f t="shared" si="4"/>
        <v>0</v>
      </c>
    </row>
    <row r="168" spans="1:8" ht="22.5" x14ac:dyDescent="0.2">
      <c r="A168" s="98">
        <v>153</v>
      </c>
      <c r="B168" s="263"/>
      <c r="C168" s="99"/>
      <c r="D168" s="100" t="s">
        <v>1683</v>
      </c>
      <c r="E168" s="101" t="s">
        <v>37</v>
      </c>
      <c r="F168" s="102">
        <v>305.10000000000002</v>
      </c>
      <c r="G168" s="103"/>
      <c r="H168" s="103">
        <f t="shared" si="4"/>
        <v>0</v>
      </c>
    </row>
    <row r="169" spans="1:8" ht="22.5" x14ac:dyDescent="0.2">
      <c r="A169" s="98">
        <v>154</v>
      </c>
      <c r="B169" s="263"/>
      <c r="C169" s="99"/>
      <c r="D169" s="100" t="s">
        <v>1684</v>
      </c>
      <c r="E169" s="101" t="s">
        <v>43</v>
      </c>
      <c r="F169" s="102">
        <v>105.387</v>
      </c>
      <c r="G169" s="103"/>
      <c r="H169" s="103">
        <f t="shared" si="4"/>
        <v>0</v>
      </c>
    </row>
    <row r="170" spans="1:8" ht="22.5" x14ac:dyDescent="0.2">
      <c r="A170" s="98">
        <v>155</v>
      </c>
      <c r="B170" s="263"/>
      <c r="C170" s="99"/>
      <c r="D170" s="100" t="s">
        <v>1685</v>
      </c>
      <c r="E170" s="101" t="s">
        <v>43</v>
      </c>
      <c r="F170" s="102">
        <v>61.02</v>
      </c>
      <c r="G170" s="103"/>
      <c r="H170" s="103">
        <f t="shared" si="4"/>
        <v>0</v>
      </c>
    </row>
    <row r="171" spans="1:8" ht="33.75" x14ac:dyDescent="0.2">
      <c r="A171" s="98">
        <v>156</v>
      </c>
      <c r="B171" s="263"/>
      <c r="C171" s="99"/>
      <c r="D171" s="100" t="s">
        <v>1686</v>
      </c>
      <c r="E171" s="101" t="s">
        <v>43</v>
      </c>
      <c r="F171" s="102">
        <v>680.55799999999999</v>
      </c>
      <c r="G171" s="103"/>
      <c r="H171" s="103">
        <f t="shared" si="4"/>
        <v>0</v>
      </c>
    </row>
    <row r="172" spans="1:8" ht="45" x14ac:dyDescent="0.2">
      <c r="A172" s="98">
        <v>157</v>
      </c>
      <c r="B172" s="263"/>
      <c r="C172" s="99"/>
      <c r="D172" s="100" t="s">
        <v>1687</v>
      </c>
      <c r="E172" s="101" t="s">
        <v>43</v>
      </c>
      <c r="F172" s="102">
        <v>50.85</v>
      </c>
      <c r="G172" s="103"/>
      <c r="H172" s="103">
        <f t="shared" si="4"/>
        <v>0</v>
      </c>
    </row>
    <row r="173" spans="1:8" ht="33.75" x14ac:dyDescent="0.2">
      <c r="A173" s="98">
        <v>158</v>
      </c>
      <c r="B173" s="263"/>
      <c r="C173" s="99"/>
      <c r="D173" s="100" t="s">
        <v>1688</v>
      </c>
      <c r="E173" s="101" t="s">
        <v>43</v>
      </c>
      <c r="F173" s="102">
        <v>943.58100000000002</v>
      </c>
      <c r="G173" s="103"/>
      <c r="H173" s="103">
        <f t="shared" si="4"/>
        <v>0</v>
      </c>
    </row>
    <row r="174" spans="1:8" ht="78.75" x14ac:dyDescent="0.2">
      <c r="A174" s="98">
        <v>159</v>
      </c>
      <c r="B174" s="263"/>
      <c r="C174" s="99"/>
      <c r="D174" s="100" t="s">
        <v>1689</v>
      </c>
      <c r="E174" s="101" t="s">
        <v>37</v>
      </c>
      <c r="F174" s="102">
        <v>1685.6</v>
      </c>
      <c r="G174" s="103"/>
      <c r="H174" s="103">
        <f t="shared" si="4"/>
        <v>0</v>
      </c>
    </row>
    <row r="175" spans="1:8" ht="33.75" x14ac:dyDescent="0.2">
      <c r="A175" s="98">
        <v>160</v>
      </c>
      <c r="B175" s="263"/>
      <c r="C175" s="99"/>
      <c r="D175" s="100" t="s">
        <v>1690</v>
      </c>
      <c r="E175" s="101" t="s">
        <v>37</v>
      </c>
      <c r="F175" s="102">
        <v>2034</v>
      </c>
      <c r="G175" s="103"/>
      <c r="H175" s="103">
        <f t="shared" si="4"/>
        <v>0</v>
      </c>
    </row>
    <row r="176" spans="1:8" ht="56.25" x14ac:dyDescent="0.2">
      <c r="A176" s="98">
        <v>161</v>
      </c>
      <c r="B176" s="263"/>
      <c r="C176" s="99"/>
      <c r="D176" s="100" t="s">
        <v>1731</v>
      </c>
      <c r="E176" s="101" t="s">
        <v>25</v>
      </c>
      <c r="F176" s="102">
        <v>5</v>
      </c>
      <c r="G176" s="103"/>
      <c r="H176" s="103">
        <f t="shared" si="4"/>
        <v>0</v>
      </c>
    </row>
    <row r="177" spans="1:8" ht="33.75" x14ac:dyDescent="0.2">
      <c r="A177" s="98">
        <v>162</v>
      </c>
      <c r="B177" s="263"/>
      <c r="C177" s="99"/>
      <c r="D177" s="100" t="s">
        <v>1732</v>
      </c>
      <c r="E177" s="101" t="s">
        <v>24</v>
      </c>
      <c r="F177" s="102">
        <v>55.5</v>
      </c>
      <c r="G177" s="103"/>
      <c r="H177" s="103">
        <f t="shared" si="4"/>
        <v>0</v>
      </c>
    </row>
    <row r="178" spans="1:8" ht="33.75" x14ac:dyDescent="0.2">
      <c r="A178" s="98">
        <v>163</v>
      </c>
      <c r="B178" s="263"/>
      <c r="C178" s="99"/>
      <c r="D178" s="100" t="s">
        <v>1733</v>
      </c>
      <c r="E178" s="101" t="s">
        <v>24</v>
      </c>
      <c r="F178" s="102">
        <v>40</v>
      </c>
      <c r="G178" s="103"/>
      <c r="H178" s="103">
        <f t="shared" si="4"/>
        <v>0</v>
      </c>
    </row>
    <row r="179" spans="1:8" ht="33.75" x14ac:dyDescent="0.2">
      <c r="A179" s="98">
        <v>164</v>
      </c>
      <c r="B179" s="263"/>
      <c r="C179" s="99"/>
      <c r="D179" s="100" t="s">
        <v>1734</v>
      </c>
      <c r="E179" s="101" t="s">
        <v>24</v>
      </c>
      <c r="F179" s="102">
        <v>70.5</v>
      </c>
      <c r="G179" s="103"/>
      <c r="H179" s="103">
        <f t="shared" si="4"/>
        <v>0</v>
      </c>
    </row>
    <row r="180" spans="1:8" ht="33.75" x14ac:dyDescent="0.2">
      <c r="A180" s="98">
        <v>165</v>
      </c>
      <c r="B180" s="263"/>
      <c r="C180" s="99"/>
      <c r="D180" s="100" t="s">
        <v>1735</v>
      </c>
      <c r="E180" s="101" t="s">
        <v>24</v>
      </c>
      <c r="F180" s="102">
        <v>51</v>
      </c>
      <c r="G180" s="103"/>
      <c r="H180" s="103">
        <f t="shared" si="4"/>
        <v>0</v>
      </c>
    </row>
    <row r="181" spans="1:8" ht="22.5" x14ac:dyDescent="0.2">
      <c r="A181" s="98">
        <v>166</v>
      </c>
      <c r="B181" s="263"/>
      <c r="C181" s="99"/>
      <c r="D181" s="100" t="s">
        <v>1736</v>
      </c>
      <c r="E181" s="101" t="s">
        <v>24</v>
      </c>
      <c r="F181" s="102">
        <v>50.5</v>
      </c>
      <c r="G181" s="103"/>
      <c r="H181" s="103">
        <f t="shared" si="4"/>
        <v>0</v>
      </c>
    </row>
    <row r="182" spans="1:8" ht="45" x14ac:dyDescent="0.2">
      <c r="A182" s="98">
        <v>167</v>
      </c>
      <c r="B182" s="263"/>
      <c r="C182" s="99"/>
      <c r="D182" s="100" t="s">
        <v>1737</v>
      </c>
      <c r="E182" s="101" t="s">
        <v>33</v>
      </c>
      <c r="F182" s="102">
        <v>12</v>
      </c>
      <c r="G182" s="103"/>
      <c r="H182" s="103">
        <f t="shared" si="4"/>
        <v>0</v>
      </c>
    </row>
    <row r="183" spans="1:8" ht="33.75" x14ac:dyDescent="0.2">
      <c r="A183" s="98">
        <v>168</v>
      </c>
      <c r="B183" s="263"/>
      <c r="C183" s="99"/>
      <c r="D183" s="100" t="s">
        <v>1738</v>
      </c>
      <c r="E183" s="101" t="s">
        <v>24</v>
      </c>
      <c r="F183" s="102">
        <v>33.5</v>
      </c>
      <c r="G183" s="103"/>
      <c r="H183" s="103">
        <f t="shared" si="4"/>
        <v>0</v>
      </c>
    </row>
    <row r="184" spans="1:8" ht="56.25" x14ac:dyDescent="0.2">
      <c r="A184" s="98">
        <v>169</v>
      </c>
      <c r="B184" s="263"/>
      <c r="C184" s="99"/>
      <c r="D184" s="100" t="s">
        <v>1739</v>
      </c>
      <c r="E184" s="101" t="s">
        <v>829</v>
      </c>
      <c r="F184" s="102">
        <v>4</v>
      </c>
      <c r="G184" s="103"/>
      <c r="H184" s="103">
        <f t="shared" si="4"/>
        <v>0</v>
      </c>
    </row>
    <row r="185" spans="1:8" ht="45" x14ac:dyDescent="0.2">
      <c r="A185" s="98">
        <v>173</v>
      </c>
      <c r="B185" s="263"/>
      <c r="C185" s="99"/>
      <c r="D185" s="100" t="s">
        <v>1740</v>
      </c>
      <c r="E185" s="101" t="s">
        <v>24</v>
      </c>
      <c r="F185" s="102">
        <v>6</v>
      </c>
      <c r="G185" s="103"/>
      <c r="H185" s="103">
        <f t="shared" si="4"/>
        <v>0</v>
      </c>
    </row>
    <row r="186" spans="1:8" ht="22.5" x14ac:dyDescent="0.2">
      <c r="A186" s="98">
        <v>174</v>
      </c>
      <c r="B186" s="263"/>
      <c r="C186" s="99"/>
      <c r="D186" s="100" t="s">
        <v>1741</v>
      </c>
      <c r="E186" s="101" t="s">
        <v>33</v>
      </c>
      <c r="F186" s="102">
        <v>5</v>
      </c>
      <c r="G186" s="103"/>
      <c r="H186" s="103">
        <f t="shared" si="4"/>
        <v>0</v>
      </c>
    </row>
    <row r="187" spans="1:8" ht="45" x14ac:dyDescent="0.2">
      <c r="A187" s="98">
        <v>175</v>
      </c>
      <c r="B187" s="263"/>
      <c r="C187" s="99"/>
      <c r="D187" s="100" t="s">
        <v>1742</v>
      </c>
      <c r="E187" s="101" t="s">
        <v>33</v>
      </c>
      <c r="F187" s="102">
        <v>3</v>
      </c>
      <c r="G187" s="103"/>
      <c r="H187" s="103">
        <f t="shared" si="4"/>
        <v>0</v>
      </c>
    </row>
    <row r="188" spans="1:8" x14ac:dyDescent="0.2">
      <c r="A188" s="98">
        <v>176</v>
      </c>
      <c r="B188" s="263"/>
      <c r="C188" s="99"/>
      <c r="D188" s="100" t="s">
        <v>1743</v>
      </c>
      <c r="E188" s="101" t="s">
        <v>37</v>
      </c>
      <c r="F188" s="102">
        <v>1.325</v>
      </c>
      <c r="G188" s="103"/>
      <c r="H188" s="103">
        <f t="shared" si="4"/>
        <v>0</v>
      </c>
    </row>
    <row r="189" spans="1:8" ht="22.5" x14ac:dyDescent="0.2">
      <c r="A189" s="98">
        <v>177</v>
      </c>
      <c r="B189" s="263"/>
      <c r="C189" s="99"/>
      <c r="D189" s="100" t="s">
        <v>1744</v>
      </c>
      <c r="E189" s="101" t="s">
        <v>33</v>
      </c>
      <c r="F189" s="102">
        <v>3</v>
      </c>
      <c r="G189" s="103"/>
      <c r="H189" s="103">
        <f t="shared" si="4"/>
        <v>0</v>
      </c>
    </row>
    <row r="190" spans="1:8" ht="22.5" x14ac:dyDescent="0.2">
      <c r="A190" s="98">
        <v>178</v>
      </c>
      <c r="B190" s="263"/>
      <c r="C190" s="99"/>
      <c r="D190" s="100" t="s">
        <v>1745</v>
      </c>
      <c r="E190" s="101" t="s">
        <v>33</v>
      </c>
      <c r="F190" s="102">
        <v>4</v>
      </c>
      <c r="G190" s="103"/>
      <c r="H190" s="103">
        <f t="shared" si="4"/>
        <v>0</v>
      </c>
    </row>
    <row r="191" spans="1:8" ht="22.5" x14ac:dyDescent="0.2">
      <c r="A191" s="98">
        <v>179</v>
      </c>
      <c r="B191" s="263"/>
      <c r="C191" s="99"/>
      <c r="D191" s="100" t="s">
        <v>1746</v>
      </c>
      <c r="E191" s="101" t="s">
        <v>33</v>
      </c>
      <c r="F191" s="102">
        <v>1</v>
      </c>
      <c r="G191" s="103"/>
      <c r="H191" s="103">
        <f t="shared" si="4"/>
        <v>0</v>
      </c>
    </row>
    <row r="192" spans="1:8" ht="33.75" x14ac:dyDescent="0.2">
      <c r="A192" s="98">
        <v>180</v>
      </c>
      <c r="B192" s="263"/>
      <c r="C192" s="99"/>
      <c r="D192" s="100" t="s">
        <v>1747</v>
      </c>
      <c r="E192" s="101" t="s">
        <v>24</v>
      </c>
      <c r="F192" s="102">
        <v>55.5</v>
      </c>
      <c r="G192" s="103"/>
      <c r="H192" s="103">
        <f t="shared" si="4"/>
        <v>0</v>
      </c>
    </row>
    <row r="193" spans="1:8" ht="33.75" x14ac:dyDescent="0.2">
      <c r="A193" s="98">
        <v>181</v>
      </c>
      <c r="B193" s="263"/>
      <c r="C193" s="99"/>
      <c r="D193" s="100" t="s">
        <v>1748</v>
      </c>
      <c r="E193" s="101" t="s">
        <v>24</v>
      </c>
      <c r="F193" s="102">
        <v>40</v>
      </c>
      <c r="G193" s="103"/>
      <c r="H193" s="103">
        <f t="shared" si="4"/>
        <v>0</v>
      </c>
    </row>
    <row r="194" spans="1:8" ht="33.75" x14ac:dyDescent="0.2">
      <c r="A194" s="98">
        <v>182</v>
      </c>
      <c r="B194" s="263"/>
      <c r="C194" s="99"/>
      <c r="D194" s="100" t="s">
        <v>1749</v>
      </c>
      <c r="E194" s="101" t="s">
        <v>24</v>
      </c>
      <c r="F194" s="102">
        <v>104</v>
      </c>
      <c r="G194" s="103"/>
      <c r="H194" s="103">
        <f t="shared" si="4"/>
        <v>0</v>
      </c>
    </row>
    <row r="195" spans="1:8" ht="33.75" x14ac:dyDescent="0.2">
      <c r="A195" s="98">
        <v>183</v>
      </c>
      <c r="B195" s="263"/>
      <c r="C195" s="99"/>
      <c r="D195" s="100" t="s">
        <v>1750</v>
      </c>
      <c r="E195" s="101" t="s">
        <v>24</v>
      </c>
      <c r="F195" s="102">
        <v>101.5</v>
      </c>
      <c r="G195" s="103"/>
      <c r="H195" s="103">
        <f t="shared" si="4"/>
        <v>0</v>
      </c>
    </row>
    <row r="196" spans="1:8" ht="33.75" x14ac:dyDescent="0.2">
      <c r="A196" s="98">
        <v>184</v>
      </c>
      <c r="B196" s="263"/>
      <c r="C196" s="99"/>
      <c r="D196" s="100" t="s">
        <v>1751</v>
      </c>
      <c r="E196" s="101" t="s">
        <v>24</v>
      </c>
      <c r="F196" s="102">
        <v>61.5</v>
      </c>
      <c r="G196" s="103"/>
      <c r="H196" s="103">
        <f t="shared" si="4"/>
        <v>0</v>
      </c>
    </row>
    <row r="197" spans="1:8" ht="22.5" x14ac:dyDescent="0.2">
      <c r="A197" s="98">
        <v>185</v>
      </c>
      <c r="B197" s="263"/>
      <c r="C197" s="99"/>
      <c r="D197" s="100" t="s">
        <v>1752</v>
      </c>
      <c r="E197" s="101" t="s">
        <v>43</v>
      </c>
      <c r="F197" s="102">
        <v>2.76</v>
      </c>
      <c r="G197" s="103"/>
      <c r="H197" s="103">
        <f t="shared" si="4"/>
        <v>0</v>
      </c>
    </row>
    <row r="198" spans="1:8" ht="22.5" x14ac:dyDescent="0.2">
      <c r="A198" s="98">
        <v>186</v>
      </c>
      <c r="B198" s="263"/>
      <c r="C198" s="99"/>
      <c r="D198" s="100" t="s">
        <v>1753</v>
      </c>
      <c r="E198" s="101" t="s">
        <v>24</v>
      </c>
      <c r="F198" s="102">
        <v>23</v>
      </c>
      <c r="G198" s="103"/>
      <c r="H198" s="103">
        <f t="shared" si="4"/>
        <v>0</v>
      </c>
    </row>
    <row r="199" spans="1:8" ht="22.5" x14ac:dyDescent="0.2">
      <c r="A199" s="98">
        <v>187</v>
      </c>
      <c r="B199" s="263"/>
      <c r="C199" s="99"/>
      <c r="D199" s="100" t="s">
        <v>1754</v>
      </c>
      <c r="E199" s="101" t="s">
        <v>24</v>
      </c>
      <c r="F199" s="102">
        <v>8</v>
      </c>
      <c r="G199" s="103"/>
      <c r="H199" s="103">
        <f t="shared" si="4"/>
        <v>0</v>
      </c>
    </row>
    <row r="200" spans="1:8" ht="33.75" x14ac:dyDescent="0.2">
      <c r="A200" s="98" t="s">
        <v>2116</v>
      </c>
      <c r="B200" s="263"/>
      <c r="C200" s="99"/>
      <c r="D200" s="100" t="s">
        <v>2110</v>
      </c>
      <c r="E200" s="101" t="s">
        <v>1726</v>
      </c>
      <c r="F200" s="102">
        <v>11</v>
      </c>
      <c r="G200" s="103"/>
      <c r="H200" s="103">
        <f t="shared" si="4"/>
        <v>0</v>
      </c>
    </row>
    <row r="201" spans="1:8" ht="45" x14ac:dyDescent="0.2">
      <c r="A201" s="98" t="s">
        <v>2117</v>
      </c>
      <c r="B201" s="263"/>
      <c r="C201" s="99"/>
      <c r="D201" s="100" t="s">
        <v>2129</v>
      </c>
      <c r="E201" s="101" t="s">
        <v>1727</v>
      </c>
      <c r="F201" s="102">
        <v>-19</v>
      </c>
      <c r="G201" s="103"/>
      <c r="H201" s="103">
        <f t="shared" si="4"/>
        <v>0</v>
      </c>
    </row>
    <row r="202" spans="1:8" ht="22.5" x14ac:dyDescent="0.2">
      <c r="A202" s="128" t="s">
        <v>1931</v>
      </c>
      <c r="B202" s="263"/>
      <c r="C202" s="129"/>
      <c r="D202" s="123" t="s">
        <v>1755</v>
      </c>
      <c r="E202" s="122"/>
      <c r="F202" s="122"/>
      <c r="G202" s="126"/>
      <c r="H202" s="126">
        <f t="shared" ref="H202:H231" si="5">F202*G202</f>
        <v>0</v>
      </c>
    </row>
    <row r="203" spans="1:8" ht="45" x14ac:dyDescent="0.2">
      <c r="A203" s="98">
        <v>188</v>
      </c>
      <c r="B203" s="263"/>
      <c r="C203" s="99"/>
      <c r="D203" s="100" t="s">
        <v>1680</v>
      </c>
      <c r="E203" s="101" t="s">
        <v>43</v>
      </c>
      <c r="F203" s="102">
        <v>641.05499999999995</v>
      </c>
      <c r="G203" s="103"/>
      <c r="H203" s="103">
        <f t="shared" si="5"/>
        <v>0</v>
      </c>
    </row>
    <row r="204" spans="1:8" ht="67.5" x14ac:dyDescent="0.2">
      <c r="A204" s="98">
        <v>189</v>
      </c>
      <c r="B204" s="263"/>
      <c r="C204" s="99"/>
      <c r="D204" s="100" t="s">
        <v>1681</v>
      </c>
      <c r="E204" s="101" t="s">
        <v>43</v>
      </c>
      <c r="F204" s="102">
        <v>193.245</v>
      </c>
      <c r="G204" s="103"/>
      <c r="H204" s="103">
        <f t="shared" si="5"/>
        <v>0</v>
      </c>
    </row>
    <row r="205" spans="1:8" ht="90" x14ac:dyDescent="0.2">
      <c r="A205" s="98">
        <v>190</v>
      </c>
      <c r="B205" s="263"/>
      <c r="C205" s="99"/>
      <c r="D205" s="100" t="s">
        <v>2104</v>
      </c>
      <c r="E205" s="101" t="s">
        <v>43</v>
      </c>
      <c r="F205" s="102">
        <v>193.245</v>
      </c>
      <c r="G205" s="103"/>
      <c r="H205" s="103">
        <f t="shared" si="5"/>
        <v>0</v>
      </c>
    </row>
    <row r="206" spans="1:8" ht="67.5" x14ac:dyDescent="0.2">
      <c r="A206" s="98">
        <v>191</v>
      </c>
      <c r="B206" s="263"/>
      <c r="C206" s="99"/>
      <c r="D206" s="100" t="s">
        <v>1682</v>
      </c>
      <c r="E206" s="101" t="s">
        <v>43</v>
      </c>
      <c r="F206" s="102">
        <v>92.7</v>
      </c>
      <c r="G206" s="103"/>
      <c r="H206" s="103">
        <f t="shared" si="5"/>
        <v>0</v>
      </c>
    </row>
    <row r="207" spans="1:8" ht="22.5" x14ac:dyDescent="0.2">
      <c r="A207" s="98">
        <v>192</v>
      </c>
      <c r="B207" s="263"/>
      <c r="C207" s="99"/>
      <c r="D207" s="100" t="s">
        <v>1730</v>
      </c>
      <c r="E207" s="101" t="s">
        <v>37</v>
      </c>
      <c r="F207" s="102">
        <v>7.5359999999999996</v>
      </c>
      <c r="G207" s="103"/>
      <c r="H207" s="103">
        <f t="shared" si="5"/>
        <v>0</v>
      </c>
    </row>
    <row r="208" spans="1:8" ht="22.5" x14ac:dyDescent="0.2">
      <c r="A208" s="98">
        <v>193</v>
      </c>
      <c r="B208" s="263"/>
      <c r="C208" s="99"/>
      <c r="D208" s="100" t="s">
        <v>1683</v>
      </c>
      <c r="E208" s="101" t="s">
        <v>37</v>
      </c>
      <c r="F208" s="102">
        <v>278.10000000000002</v>
      </c>
      <c r="G208" s="103"/>
      <c r="H208" s="103">
        <f t="shared" si="5"/>
        <v>0</v>
      </c>
    </row>
    <row r="209" spans="1:8" ht="22.5" x14ac:dyDescent="0.2">
      <c r="A209" s="98">
        <v>194</v>
      </c>
      <c r="B209" s="263"/>
      <c r="C209" s="99"/>
      <c r="D209" s="100" t="s">
        <v>1684</v>
      </c>
      <c r="E209" s="101" t="s">
        <v>43</v>
      </c>
      <c r="F209" s="102">
        <v>85.947000000000003</v>
      </c>
      <c r="G209" s="103"/>
      <c r="H209" s="103">
        <f t="shared" si="5"/>
        <v>0</v>
      </c>
    </row>
    <row r="210" spans="1:8" ht="33.75" x14ac:dyDescent="0.2">
      <c r="A210" s="98">
        <v>195</v>
      </c>
      <c r="B210" s="263"/>
      <c r="C210" s="99"/>
      <c r="D210" s="100" t="s">
        <v>1686</v>
      </c>
      <c r="E210" s="101" t="s">
        <v>43</v>
      </c>
      <c r="F210" s="102">
        <v>641.05499999999995</v>
      </c>
      <c r="G210" s="103"/>
      <c r="H210" s="103">
        <f t="shared" si="5"/>
        <v>0</v>
      </c>
    </row>
    <row r="211" spans="1:8" ht="45" x14ac:dyDescent="0.2">
      <c r="A211" s="98">
        <v>196</v>
      </c>
      <c r="B211" s="263"/>
      <c r="C211" s="99"/>
      <c r="D211" s="100" t="s">
        <v>1687</v>
      </c>
      <c r="E211" s="101" t="s">
        <v>43</v>
      </c>
      <c r="F211" s="102">
        <v>92.7</v>
      </c>
      <c r="G211" s="103"/>
      <c r="H211" s="103">
        <f t="shared" si="5"/>
        <v>0</v>
      </c>
    </row>
    <row r="212" spans="1:8" ht="33.75" x14ac:dyDescent="0.2">
      <c r="A212" s="98">
        <v>197</v>
      </c>
      <c r="B212" s="263"/>
      <c r="C212" s="99"/>
      <c r="D212" s="100" t="s">
        <v>1688</v>
      </c>
      <c r="E212" s="101" t="s">
        <v>43</v>
      </c>
      <c r="F212" s="102">
        <v>862.46199999999999</v>
      </c>
      <c r="G212" s="103"/>
      <c r="H212" s="103">
        <f t="shared" si="5"/>
        <v>0</v>
      </c>
    </row>
    <row r="213" spans="1:8" ht="78.75" x14ac:dyDescent="0.2">
      <c r="A213" s="98">
        <v>198</v>
      </c>
      <c r="B213" s="263"/>
      <c r="C213" s="99"/>
      <c r="D213" s="100" t="s">
        <v>1689</v>
      </c>
      <c r="E213" s="101" t="s">
        <v>37</v>
      </c>
      <c r="F213" s="102">
        <v>1545</v>
      </c>
      <c r="G213" s="103"/>
      <c r="H213" s="103">
        <f t="shared" si="5"/>
        <v>0</v>
      </c>
    </row>
    <row r="214" spans="1:8" ht="33.75" x14ac:dyDescent="0.2">
      <c r="A214" s="98">
        <v>199</v>
      </c>
      <c r="B214" s="263"/>
      <c r="C214" s="99"/>
      <c r="D214" s="100" t="s">
        <v>1690</v>
      </c>
      <c r="E214" s="101" t="s">
        <v>37</v>
      </c>
      <c r="F214" s="102">
        <v>2034</v>
      </c>
      <c r="G214" s="103"/>
      <c r="H214" s="103">
        <f t="shared" si="5"/>
        <v>0</v>
      </c>
    </row>
    <row r="215" spans="1:8" ht="45" x14ac:dyDescent="0.2">
      <c r="A215" s="98">
        <v>200</v>
      </c>
      <c r="B215" s="263"/>
      <c r="C215" s="99"/>
      <c r="D215" s="100" t="s">
        <v>1680</v>
      </c>
      <c r="E215" s="101" t="s">
        <v>43</v>
      </c>
      <c r="F215" s="102">
        <v>294.75</v>
      </c>
      <c r="G215" s="103"/>
      <c r="H215" s="103">
        <f t="shared" si="5"/>
        <v>0</v>
      </c>
    </row>
    <row r="216" spans="1:8" ht="67.5" x14ac:dyDescent="0.2">
      <c r="A216" s="98">
        <v>201</v>
      </c>
      <c r="B216" s="263"/>
      <c r="C216" s="99"/>
      <c r="D216" s="100" t="s">
        <v>1682</v>
      </c>
      <c r="E216" s="101" t="s">
        <v>43</v>
      </c>
      <c r="F216" s="102">
        <v>32.75</v>
      </c>
      <c r="G216" s="103"/>
      <c r="H216" s="103">
        <f t="shared" si="5"/>
        <v>0</v>
      </c>
    </row>
    <row r="217" spans="1:8" ht="33.75" x14ac:dyDescent="0.2">
      <c r="A217" s="98">
        <v>202</v>
      </c>
      <c r="B217" s="263"/>
      <c r="C217" s="99"/>
      <c r="D217" s="100" t="s">
        <v>1686</v>
      </c>
      <c r="E217" s="101" t="s">
        <v>43</v>
      </c>
      <c r="F217" s="102">
        <v>327.5</v>
      </c>
      <c r="G217" s="103"/>
      <c r="H217" s="103">
        <f t="shared" si="5"/>
        <v>0</v>
      </c>
    </row>
    <row r="218" spans="1:8" ht="33.75" x14ac:dyDescent="0.2">
      <c r="A218" s="98">
        <v>203</v>
      </c>
      <c r="B218" s="263"/>
      <c r="C218" s="99"/>
      <c r="D218" s="100" t="s">
        <v>1688</v>
      </c>
      <c r="E218" s="101" t="s">
        <v>43</v>
      </c>
      <c r="F218" s="102">
        <v>327.5</v>
      </c>
      <c r="G218" s="103"/>
      <c r="H218" s="103">
        <f t="shared" si="5"/>
        <v>0</v>
      </c>
    </row>
    <row r="219" spans="1:8" ht="56.25" x14ac:dyDescent="0.2">
      <c r="A219" s="98">
        <v>204</v>
      </c>
      <c r="B219" s="263"/>
      <c r="C219" s="99"/>
      <c r="D219" s="100" t="s">
        <v>1731</v>
      </c>
      <c r="E219" s="101" t="s">
        <v>25</v>
      </c>
      <c r="F219" s="102">
        <v>2</v>
      </c>
      <c r="G219" s="103"/>
      <c r="H219" s="103">
        <f t="shared" si="5"/>
        <v>0</v>
      </c>
    </row>
    <row r="220" spans="1:8" ht="33.75" x14ac:dyDescent="0.2">
      <c r="A220" s="98">
        <v>205</v>
      </c>
      <c r="B220" s="263"/>
      <c r="C220" s="99"/>
      <c r="D220" s="100" t="s">
        <v>1735</v>
      </c>
      <c r="E220" s="101" t="s">
        <v>24</v>
      </c>
      <c r="F220" s="102">
        <f>259-69</f>
        <v>190</v>
      </c>
      <c r="G220" s="103"/>
      <c r="H220" s="103">
        <f t="shared" si="5"/>
        <v>0</v>
      </c>
    </row>
    <row r="221" spans="1:8" ht="33.75" x14ac:dyDescent="0.2">
      <c r="A221" s="98">
        <v>206</v>
      </c>
      <c r="B221" s="263"/>
      <c r="C221" s="99"/>
      <c r="D221" s="100" t="s">
        <v>1756</v>
      </c>
      <c r="E221" s="101" t="s">
        <v>24</v>
      </c>
      <c r="F221" s="102">
        <v>50</v>
      </c>
      <c r="G221" s="103"/>
      <c r="H221" s="103">
        <f t="shared" si="5"/>
        <v>0</v>
      </c>
    </row>
    <row r="222" spans="1:8" ht="33.75" x14ac:dyDescent="0.2">
      <c r="A222" s="98" t="s">
        <v>2118</v>
      </c>
      <c r="B222" s="263"/>
      <c r="C222" s="99"/>
      <c r="D222" s="100" t="s">
        <v>2107</v>
      </c>
      <c r="E222" s="101" t="s">
        <v>24</v>
      </c>
      <c r="F222" s="102">
        <v>4</v>
      </c>
      <c r="G222" s="103"/>
      <c r="H222" s="103">
        <f t="shared" si="5"/>
        <v>0</v>
      </c>
    </row>
    <row r="223" spans="1:8" ht="22.5" x14ac:dyDescent="0.2">
      <c r="A223" s="98">
        <v>208</v>
      </c>
      <c r="B223" s="263"/>
      <c r="C223" s="99"/>
      <c r="D223" s="100" t="s">
        <v>1757</v>
      </c>
      <c r="E223" s="101" t="s">
        <v>33</v>
      </c>
      <c r="F223" s="102">
        <v>9</v>
      </c>
      <c r="G223" s="103"/>
      <c r="H223" s="103">
        <f t="shared" si="5"/>
        <v>0</v>
      </c>
    </row>
    <row r="224" spans="1:8" ht="22.5" x14ac:dyDescent="0.2">
      <c r="A224" s="98">
        <v>209</v>
      </c>
      <c r="B224" s="263"/>
      <c r="C224" s="99"/>
      <c r="D224" s="100" t="s">
        <v>1744</v>
      </c>
      <c r="E224" s="101" t="s">
        <v>33</v>
      </c>
      <c r="F224" s="102">
        <v>3</v>
      </c>
      <c r="G224" s="103"/>
      <c r="H224" s="103">
        <f t="shared" si="5"/>
        <v>0</v>
      </c>
    </row>
    <row r="225" spans="1:8" ht="33.75" x14ac:dyDescent="0.2">
      <c r="A225" s="98">
        <v>210</v>
      </c>
      <c r="B225" s="263"/>
      <c r="C225" s="99"/>
      <c r="D225" s="100" t="s">
        <v>1750</v>
      </c>
      <c r="E225" s="101" t="s">
        <v>24</v>
      </c>
      <c r="F225" s="102">
        <v>259</v>
      </c>
      <c r="G225" s="103"/>
      <c r="H225" s="103">
        <f t="shared" si="5"/>
        <v>0</v>
      </c>
    </row>
    <row r="226" spans="1:8" ht="33.75" x14ac:dyDescent="0.2">
      <c r="A226" s="98">
        <v>211</v>
      </c>
      <c r="B226" s="263"/>
      <c r="C226" s="99"/>
      <c r="D226" s="100" t="s">
        <v>1758</v>
      </c>
      <c r="E226" s="101" t="s">
        <v>24</v>
      </c>
      <c r="F226" s="102">
        <v>50</v>
      </c>
      <c r="G226" s="103"/>
      <c r="H226" s="103">
        <f t="shared" si="5"/>
        <v>0</v>
      </c>
    </row>
    <row r="227" spans="1:8" ht="22.5" x14ac:dyDescent="0.2">
      <c r="A227" s="98">
        <v>212</v>
      </c>
      <c r="B227" s="263"/>
      <c r="C227" s="99"/>
      <c r="D227" s="100" t="s">
        <v>1754</v>
      </c>
      <c r="E227" s="101" t="s">
        <v>24</v>
      </c>
      <c r="F227" s="102">
        <f>44-40</f>
        <v>4</v>
      </c>
      <c r="G227" s="103"/>
      <c r="H227" s="103">
        <f t="shared" si="5"/>
        <v>0</v>
      </c>
    </row>
    <row r="228" spans="1:8" ht="33.75" x14ac:dyDescent="0.2">
      <c r="A228" s="98" t="s">
        <v>2130</v>
      </c>
      <c r="B228" s="263"/>
      <c r="C228" s="99"/>
      <c r="D228" s="100" t="s">
        <v>2108</v>
      </c>
      <c r="E228" s="101" t="s">
        <v>24</v>
      </c>
      <c r="F228" s="102">
        <v>69</v>
      </c>
      <c r="G228" s="103"/>
      <c r="H228" s="103">
        <f t="shared" si="5"/>
        <v>0</v>
      </c>
    </row>
    <row r="229" spans="1:8" ht="33.75" x14ac:dyDescent="0.2">
      <c r="A229" s="98" t="s">
        <v>2119</v>
      </c>
      <c r="B229" s="263"/>
      <c r="C229" s="99"/>
      <c r="D229" s="100" t="s">
        <v>2109</v>
      </c>
      <c r="E229" s="101" t="s">
        <v>24</v>
      </c>
      <c r="F229" s="102">
        <v>4</v>
      </c>
      <c r="G229" s="103"/>
      <c r="H229" s="103">
        <f t="shared" si="5"/>
        <v>0</v>
      </c>
    </row>
    <row r="230" spans="1:8" ht="33.75" x14ac:dyDescent="0.2">
      <c r="A230" s="98" t="s">
        <v>2120</v>
      </c>
      <c r="B230" s="263"/>
      <c r="C230" s="99"/>
      <c r="D230" s="100" t="s">
        <v>2110</v>
      </c>
      <c r="E230" s="101" t="s">
        <v>1726</v>
      </c>
      <c r="F230" s="102">
        <v>12</v>
      </c>
      <c r="G230" s="103"/>
      <c r="H230" s="103">
        <f t="shared" si="5"/>
        <v>0</v>
      </c>
    </row>
    <row r="231" spans="1:8" ht="22.5" x14ac:dyDescent="0.2">
      <c r="A231" s="115">
        <v>213</v>
      </c>
      <c r="B231" s="263"/>
      <c r="C231" s="116"/>
      <c r="D231" s="117" t="s">
        <v>1759</v>
      </c>
      <c r="E231" s="118" t="s">
        <v>25</v>
      </c>
      <c r="F231" s="119">
        <v>1</v>
      </c>
      <c r="G231" s="103"/>
      <c r="H231" s="103">
        <f t="shared" si="5"/>
        <v>0</v>
      </c>
    </row>
    <row r="232" spans="1:8" x14ac:dyDescent="0.2">
      <c r="A232" s="128" t="s">
        <v>1932</v>
      </c>
      <c r="B232" s="263"/>
      <c r="C232" s="129"/>
      <c r="D232" s="123" t="s">
        <v>1760</v>
      </c>
      <c r="E232" s="122"/>
      <c r="F232" s="122"/>
      <c r="G232" s="126"/>
      <c r="H232" s="126"/>
    </row>
    <row r="233" spans="1:8" ht="45" x14ac:dyDescent="0.2">
      <c r="A233" s="120" t="s">
        <v>490</v>
      </c>
      <c r="B233" s="263"/>
      <c r="C233" s="113"/>
      <c r="D233" s="110" t="s">
        <v>1761</v>
      </c>
      <c r="E233" s="111" t="s">
        <v>43</v>
      </c>
      <c r="F233" s="112">
        <v>4</v>
      </c>
      <c r="G233" s="103"/>
      <c r="H233" s="103">
        <f t="shared" ref="H233:H249" si="6">F233*G233</f>
        <v>0</v>
      </c>
    </row>
    <row r="234" spans="1:8" ht="22.5" x14ac:dyDescent="0.2">
      <c r="A234" s="120" t="s">
        <v>492</v>
      </c>
      <c r="B234" s="263"/>
      <c r="C234" s="113"/>
      <c r="D234" s="110" t="s">
        <v>1762</v>
      </c>
      <c r="E234" s="111" t="s">
        <v>24</v>
      </c>
      <c r="F234" s="112">
        <v>25</v>
      </c>
      <c r="G234" s="103"/>
      <c r="H234" s="103">
        <f t="shared" si="6"/>
        <v>0</v>
      </c>
    </row>
    <row r="235" spans="1:8" ht="33.75" x14ac:dyDescent="0.2">
      <c r="A235" s="120" t="s">
        <v>494</v>
      </c>
      <c r="B235" s="263"/>
      <c r="C235" s="113"/>
      <c r="D235" s="110" t="s">
        <v>1763</v>
      </c>
      <c r="E235" s="111" t="s">
        <v>24</v>
      </c>
      <c r="F235" s="112">
        <v>69</v>
      </c>
      <c r="G235" s="103"/>
      <c r="H235" s="103">
        <f t="shared" si="6"/>
        <v>0</v>
      </c>
    </row>
    <row r="236" spans="1:8" ht="22.5" x14ac:dyDescent="0.2">
      <c r="A236" s="120" t="s">
        <v>496</v>
      </c>
      <c r="B236" s="263"/>
      <c r="C236" s="113"/>
      <c r="D236" s="110" t="s">
        <v>718</v>
      </c>
      <c r="E236" s="111" t="s">
        <v>43</v>
      </c>
      <c r="F236" s="112">
        <v>19.2</v>
      </c>
      <c r="G236" s="103"/>
      <c r="H236" s="103">
        <f t="shared" si="6"/>
        <v>0</v>
      </c>
    </row>
    <row r="237" spans="1:8" ht="22.5" x14ac:dyDescent="0.2">
      <c r="A237" s="120" t="s">
        <v>498</v>
      </c>
      <c r="B237" s="263"/>
      <c r="C237" s="113"/>
      <c r="D237" s="110" t="s">
        <v>1764</v>
      </c>
      <c r="E237" s="111" t="s">
        <v>43</v>
      </c>
      <c r="F237" s="112">
        <v>146.88</v>
      </c>
      <c r="G237" s="103"/>
      <c r="H237" s="103">
        <f t="shared" si="6"/>
        <v>0</v>
      </c>
    </row>
    <row r="238" spans="1:8" ht="33.75" x14ac:dyDescent="0.2">
      <c r="A238" s="120" t="s">
        <v>500</v>
      </c>
      <c r="B238" s="263"/>
      <c r="C238" s="113"/>
      <c r="D238" s="110" t="s">
        <v>1765</v>
      </c>
      <c r="E238" s="111" t="s">
        <v>24</v>
      </c>
      <c r="F238" s="112">
        <v>346</v>
      </c>
      <c r="G238" s="103"/>
      <c r="H238" s="103">
        <f t="shared" si="6"/>
        <v>0</v>
      </c>
    </row>
    <row r="239" spans="1:8" x14ac:dyDescent="0.2">
      <c r="A239" s="120" t="s">
        <v>502</v>
      </c>
      <c r="B239" s="263"/>
      <c r="C239" s="113"/>
      <c r="D239" s="110" t="s">
        <v>1766</v>
      </c>
      <c r="E239" s="111" t="s">
        <v>24</v>
      </c>
      <c r="F239" s="112">
        <v>82</v>
      </c>
      <c r="G239" s="103"/>
      <c r="H239" s="103">
        <f t="shared" si="6"/>
        <v>0</v>
      </c>
    </row>
    <row r="240" spans="1:8" ht="45" x14ac:dyDescent="0.2">
      <c r="A240" s="120" t="s">
        <v>504</v>
      </c>
      <c r="B240" s="263"/>
      <c r="C240" s="113"/>
      <c r="D240" s="110" t="s">
        <v>1767</v>
      </c>
      <c r="E240" s="111" t="s">
        <v>24</v>
      </c>
      <c r="F240" s="112">
        <v>2</v>
      </c>
      <c r="G240" s="103"/>
      <c r="H240" s="103">
        <f t="shared" si="6"/>
        <v>0</v>
      </c>
    </row>
    <row r="241" spans="1:8" ht="33.75" x14ac:dyDescent="0.2">
      <c r="A241" s="120" t="s">
        <v>506</v>
      </c>
      <c r="B241" s="263"/>
      <c r="C241" s="113"/>
      <c r="D241" s="110" t="s">
        <v>1768</v>
      </c>
      <c r="E241" s="111" t="s">
        <v>24</v>
      </c>
      <c r="F241" s="112">
        <v>882</v>
      </c>
      <c r="G241" s="103"/>
      <c r="H241" s="103">
        <f t="shared" si="6"/>
        <v>0</v>
      </c>
    </row>
    <row r="242" spans="1:8" ht="33.75" x14ac:dyDescent="0.2">
      <c r="A242" s="120" t="s">
        <v>508</v>
      </c>
      <c r="B242" s="263"/>
      <c r="C242" s="113"/>
      <c r="D242" s="110" t="s">
        <v>1769</v>
      </c>
      <c r="E242" s="111" t="s">
        <v>24</v>
      </c>
      <c r="F242" s="112">
        <v>180</v>
      </c>
      <c r="G242" s="103"/>
      <c r="H242" s="103">
        <f t="shared" si="6"/>
        <v>0</v>
      </c>
    </row>
    <row r="243" spans="1:8" ht="45" x14ac:dyDescent="0.2">
      <c r="A243" s="120" t="s">
        <v>510</v>
      </c>
      <c r="B243" s="263"/>
      <c r="C243" s="113"/>
      <c r="D243" s="110" t="s">
        <v>1770</v>
      </c>
      <c r="E243" s="111" t="s">
        <v>24</v>
      </c>
      <c r="F243" s="112">
        <v>282</v>
      </c>
      <c r="G243" s="103"/>
      <c r="H243" s="103">
        <f t="shared" si="6"/>
        <v>0</v>
      </c>
    </row>
    <row r="244" spans="1:8" ht="78.75" x14ac:dyDescent="0.2">
      <c r="A244" s="120" t="s">
        <v>512</v>
      </c>
      <c r="B244" s="263"/>
      <c r="C244" s="113"/>
      <c r="D244" s="110" t="s">
        <v>1771</v>
      </c>
      <c r="E244" s="111" t="s">
        <v>24</v>
      </c>
      <c r="F244" s="112">
        <v>57</v>
      </c>
      <c r="G244" s="103"/>
      <c r="H244" s="103">
        <f t="shared" si="6"/>
        <v>0</v>
      </c>
    </row>
    <row r="245" spans="1:8" ht="22.5" x14ac:dyDescent="0.2">
      <c r="A245" s="120" t="s">
        <v>514</v>
      </c>
      <c r="B245" s="263"/>
      <c r="C245" s="113"/>
      <c r="D245" s="110" t="s">
        <v>1772</v>
      </c>
      <c r="E245" s="111" t="s">
        <v>43</v>
      </c>
      <c r="F245" s="112">
        <v>19.2</v>
      </c>
      <c r="G245" s="103"/>
      <c r="H245" s="103">
        <f t="shared" si="6"/>
        <v>0</v>
      </c>
    </row>
    <row r="246" spans="1:8" ht="33.75" x14ac:dyDescent="0.2">
      <c r="A246" s="120" t="s">
        <v>516</v>
      </c>
      <c r="B246" s="263"/>
      <c r="C246" s="113"/>
      <c r="D246" s="110" t="s">
        <v>1773</v>
      </c>
      <c r="E246" s="111" t="s">
        <v>43</v>
      </c>
      <c r="F246" s="112">
        <v>146.88</v>
      </c>
      <c r="G246" s="103"/>
      <c r="H246" s="103">
        <f t="shared" si="6"/>
        <v>0</v>
      </c>
    </row>
    <row r="247" spans="1:8" ht="56.25" x14ac:dyDescent="0.2">
      <c r="A247" s="120" t="s">
        <v>518</v>
      </c>
      <c r="B247" s="263"/>
      <c r="C247" s="113"/>
      <c r="D247" s="110" t="s">
        <v>1774</v>
      </c>
      <c r="E247" s="111" t="s">
        <v>34</v>
      </c>
      <c r="F247" s="112">
        <v>2</v>
      </c>
      <c r="G247" s="103"/>
      <c r="H247" s="103">
        <f t="shared" si="6"/>
        <v>0</v>
      </c>
    </row>
    <row r="248" spans="1:8" ht="22.5" x14ac:dyDescent="0.2">
      <c r="A248" s="120" t="s">
        <v>520</v>
      </c>
      <c r="B248" s="263"/>
      <c r="C248" s="113"/>
      <c r="D248" s="110" t="s">
        <v>1775</v>
      </c>
      <c r="E248" s="111" t="s">
        <v>4</v>
      </c>
      <c r="F248" s="112">
        <v>3</v>
      </c>
      <c r="G248" s="103"/>
      <c r="H248" s="103">
        <f t="shared" si="6"/>
        <v>0</v>
      </c>
    </row>
    <row r="249" spans="1:8" x14ac:dyDescent="0.2">
      <c r="A249" s="120" t="s">
        <v>522</v>
      </c>
      <c r="B249" s="264"/>
      <c r="C249" s="113"/>
      <c r="D249" s="110" t="s">
        <v>1776</v>
      </c>
      <c r="E249" s="111" t="s">
        <v>34</v>
      </c>
      <c r="F249" s="112">
        <v>1</v>
      </c>
      <c r="G249" s="103"/>
      <c r="H249" s="103">
        <f t="shared" si="6"/>
        <v>0</v>
      </c>
    </row>
    <row r="250" spans="1:8" x14ac:dyDescent="0.2">
      <c r="A250" s="253" t="s">
        <v>1933</v>
      </c>
      <c r="B250" s="254"/>
      <c r="C250" s="254"/>
      <c r="D250" s="254"/>
      <c r="E250" s="254"/>
      <c r="F250" s="254"/>
      <c r="G250" s="255"/>
      <c r="H250" s="127">
        <f>SUM(H101:H161,H163:H201,H203:H231,H233:H249)</f>
        <v>0</v>
      </c>
    </row>
    <row r="251" spans="1:8" x14ac:dyDescent="0.2">
      <c r="A251" s="253" t="s">
        <v>1790</v>
      </c>
      <c r="B251" s="254"/>
      <c r="C251" s="254"/>
      <c r="D251" s="254"/>
      <c r="E251" s="254"/>
      <c r="F251" s="254"/>
      <c r="G251" s="255"/>
      <c r="H251" s="127">
        <f>SUM(H98,H250)</f>
        <v>0</v>
      </c>
    </row>
    <row r="252" spans="1:8" x14ac:dyDescent="0.2">
      <c r="A252" s="130" t="s">
        <v>22</v>
      </c>
      <c r="B252" s="131"/>
      <c r="C252" s="132"/>
      <c r="D252" s="133"/>
      <c r="E252" s="134"/>
      <c r="F252" s="135"/>
      <c r="G252" s="136"/>
      <c r="H252" s="137"/>
    </row>
  </sheetData>
  <mergeCells count="14">
    <mergeCell ref="A250:G250"/>
    <mergeCell ref="A251:G251"/>
    <mergeCell ref="A98:G98"/>
    <mergeCell ref="C7:C8"/>
    <mergeCell ref="C99:C100"/>
    <mergeCell ref="B100:B249"/>
    <mergeCell ref="B7:B97"/>
    <mergeCell ref="A5:H5"/>
    <mergeCell ref="A1:C1"/>
    <mergeCell ref="D1:E1"/>
    <mergeCell ref="F1:H1"/>
    <mergeCell ref="A2:H2"/>
    <mergeCell ref="A3:H3"/>
    <mergeCell ref="A4:H4"/>
  </mergeCells>
  <pageMargins left="0.7" right="0.7" top="0.75" bottom="0.75" header="0.3" footer="0.3"/>
  <pageSetup paperSize="9" orientation="portrait" r:id="rId1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Zestawienie Zbiorcze</vt:lpstr>
      <vt:lpstr>Nr 1 Roboty bud. i wyp.</vt:lpstr>
      <vt:lpstr>Nr 2 Inst. elektr. i teletech.</vt:lpstr>
      <vt:lpstr>Nr 3 Inst. c.o.</vt:lpstr>
      <vt:lpstr>Nr 4 Inst. wod-kan</vt:lpstr>
      <vt:lpstr>Nr 5 Inst. went. mech. i klim.</vt:lpstr>
      <vt:lpstr>Nr 6 Elewacja i elem. zewn.</vt:lpstr>
      <vt:lpstr>Nr 7 Sieci, przyłącza i zag ter</vt:lpstr>
      <vt:lpstr>'Nr 1 Roboty bud. i wyp.'!Obszar_wydruku</vt:lpstr>
      <vt:lpstr>'Zestawienie Zbiorcze'!Obszar_wydruku</vt:lpstr>
    </vt:vector>
  </TitlesOfParts>
  <Company>Kombud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AdamG</dc:creator>
  <cp:lastModifiedBy>Artur Radzewicz</cp:lastModifiedBy>
  <cp:lastPrinted>2017-08-16T12:45:05Z</cp:lastPrinted>
  <dcterms:created xsi:type="dcterms:W3CDTF">2005-01-06T06:23:35Z</dcterms:created>
  <dcterms:modified xsi:type="dcterms:W3CDTF">2017-09-06T06:32:20Z</dcterms:modified>
</cp:coreProperties>
</file>